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2" yWindow="1484" windowWidth="17956" windowHeight="10889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<sst xmlns="http://schemas.openxmlformats.org/spreadsheetml/2006/main" count="396" uniqueCount="347">
  <si>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</si>
  <si>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</si>
  <si>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</si>
  <si>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</si>
  <si>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</si>
  <si>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</si>
  <si>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</si>
  <si>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</si>
  <si>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</si>
  <si>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</si>
  <si>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</si>
  <si>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</si>
  <si>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</si>
  <si>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</si>
  <si>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</si>
  <si>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</si>
  <si>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</si>
  <si>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</si>
  <si>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</si>
  <si>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</si>
  <si>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</si>
  <si>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</si>
  <si>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</si>
  <si>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</si>
  <si>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</si>
  <si>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</si>
  <si>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</si>
  <si>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</si>
  <si>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</si>
  <si>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</si>
  <si>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</si>
  <si>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</si>
  <si>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</si>
  <si>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</si>
  <si>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</si>
  <si>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</si>
  <si>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</si>
  <si>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</si>
  <si>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</si>
  <si>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</si>
  <si>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</si>
  <si>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</si>
  <si>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</si>
  <si>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</si>
  <si>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</si>
  <si>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</si>
  <si>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</si>
  <si>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</si>
  <si>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</si>
  <si>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</si>
  <si>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</si>
  <si>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</si>
  <si>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</si>
  <si>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</si>
  <si>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</si>
  <si>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</si>
  <si>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</si>
  <si>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</si>
  <si>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</si>
  <si>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</si>
  <si>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</si>
  <si>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</si>
  <si>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</si>
  <si>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</si>
  <si>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</si>
  <si>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</si>
  <si>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</si>
  <si>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</si>
  <si>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</si>
  <si>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</si>
  <si>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</si>
  <si>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</si>
  <si>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</si>
  <si>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</si>
  <si>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</si>
  <si>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</si>
  <si>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</si>
  <si>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</si>
  <si>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</si>
  <si>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</si>
  <si>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</si>
  <si>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</si>
  <si>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</si>
  <si>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</si>
  <si>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</si>
  <si>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</si>
  <si>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</si>
  <si>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</si>
  <si>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</si>
  <si>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</si>
  <si>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</si>
  <si>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</si>
  <si>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</si>
  <si>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</si>
  <si>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</si>
  <si>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</si>
  <si>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</si>
  <si>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</si>
  <si>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</si>
  <si>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</si>
  <si>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</si>
  <si>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</si>
  <si>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</si>
  <si>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</si>
  <si>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</si>
  <si>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</si>
  <si>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</si>
  <si>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</si>
  <si>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</si>
  <si>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</si>
  <si>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</si>
  <si>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</si>
  <si>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</si>
  <si>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</si>
  <si>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</si>
  <si>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</si>
  <si>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</si>
  <si>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</si>
  <si>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</si>
  <si>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</si>
  <si>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</si>
  <si>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</si>
  <si>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</si>
  <si>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</si>
  <si>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</si>
  <si>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</si>
  <si>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</si>
  <si>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</si>
  <si>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</si>
  <si>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</si>
  <si>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</si>
  <si>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</si>
  <si>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</si>
  <si>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</si>
  <si>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</si>
  <si>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</si>
  <si>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</si>
  <si>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</si>
  <si>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</si>
  <si>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</si>
  <si>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</si>
  <si>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</si>
  <si>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</si>
  <si>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</si>
  <si>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</si>
  <si>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</si>
  <si>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</si>
  <si>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</si>
  <si>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</si>
  <si>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</si>
  <si>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</si>
  <si>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</si>
  <si>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</si>
  <si>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</si>
  <si>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</si>
  <si>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</si>
  <si>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</si>
  <si>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</si>
  <si>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</si>
  <si>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</si>
  <si>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</si>
  <si>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</si>
  <si>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</si>
  <si>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</si>
  <si>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</si>
  <si>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</si>
  <si>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</si>
  <si>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</si>
  <si>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</si>
  <si>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</si>
  <si>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</si>
  <si>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</si>
  <si>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</si>
  <si>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</si>
  <si>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</si>
  <si>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</si>
  <si>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</si>
  <si>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</si>
  <si>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</si>
  <si>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</si>
  <si>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</si>
  <si>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</si>
  <si>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</si>
  <si>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</si>
  <si>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</si>
  <si>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</si>
  <si>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</si>
  <si>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</si>
  <si>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</si>
  <si>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</si>
  <si>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</si>
  <si>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</si>
  <si>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</si>
  <si>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</si>
  <si>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</si>
  <si>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</si>
  <si>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</si>
  <si>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</si>
  <si>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</si>
  <si>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</si>
  <si>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</si>
  <si>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</si>
  <si>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</si>
  <si>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</si>
  <si>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</si>
  <si>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</si>
  <si>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</si>
  <si>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</si>
  <si>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</si>
  <si>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</si>
  <si>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</si>
  <si>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</si>
  <si>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</si>
  <si>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</si>
  <si>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</si>
  <si>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</si>
  <si>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</si>
  <si>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</si>
  <si>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</si>
  <si>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</si>
  <si>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</si>
  <si>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</si>
  <si>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</si>
  <si>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</si>
  <si>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</si>
  <si>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</si>
  <si>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</si>
  <si>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</si>
  <si>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</si>
  <si>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</si>
  <si>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</si>
  <si>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</si>
  <si>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</si>
  <si>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</si>
  <si>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</si>
  <si>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</si>
  <si>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</si>
  <si>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</si>
  <si>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</si>
  <si>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</si>
  <si>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</si>
  <si>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</si>
  <si>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</si>
  <si>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</si>
  <si>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</si>
  <si>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</si>
  <si>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</si>
  <si>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</si>
  <si>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</si>
  <si>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</si>
  <si>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</si>
  <si>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</si>
  <si>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</si>
  <si>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</si>
  <si>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</si>
  <si>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</si>
  <si>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</si>
  <si>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</si>
  <si>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</si>
  <si>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</si>
  <si>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</si>
  <si>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</si>
  <si>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</si>
  <si>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</si>
  <si>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</si>
  <si>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</si>
  <si>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</si>
  <si>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</si>
  <si>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</si>
  <si>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</si>
  <si>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</si>
  <si>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</si>
  <si>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</si>
  <si>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</si>
  <si>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</si>
  <si>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</si>
  <si>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</si>
  <si>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</si>
  <si>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</si>
  <si>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</si>
  <si>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</si>
  <si>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</si>
  <si>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</si>
  <si>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</si>
  <si>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</si>
  <si>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</si>
  <si>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</si>
  <si>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</si>
  <si>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</si>
  <si>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</si>
  <si>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</si>
  <si>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</si>
  <si>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</si>
  <si>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</si>
  <si>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</si>
  <si>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</si>
  <si>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</si>
  <si>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</si>
  <si>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</si>
  <si>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</si>
  <si>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</si>
  <si>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</si>
  <si>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</si>
  <si>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</si>
  <si>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</si>
  <si>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</si>
  <si>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</si>
  <si>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</si>
  <si>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</si>
  <si>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</si>
  <si>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</si>
  <si>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</si>
  <si>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</si>
  <si>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</si>
  <si>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</si>
  <si>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</si>
  <si>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</si>
  <si>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</si>
  <si>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</si>
  <si>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</si>
  <si>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</si>
  <si>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</si>
  <si>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</si>
  <si>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</si>
  <si>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</si>
  <si>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 xml:space="preserve">31. 12.2012. </t>
  </si>
  <si>
    <t>03311953</t>
  </si>
  <si>
    <t>060032302</t>
  </si>
  <si>
    <t>05951496767</t>
  </si>
  <si>
    <t>ILIRIJA d.d.</t>
  </si>
  <si>
    <t>BIOGRAD NA MORU</t>
  </si>
  <si>
    <t>Tina Ujevića 7</t>
  </si>
  <si>
    <t>ilirija@zd.t-com.hr</t>
  </si>
  <si>
    <t>www.ilirijabiograd.com</t>
  </si>
  <si>
    <t>ZADARSKA</t>
  </si>
  <si>
    <t>NE</t>
  </si>
  <si>
    <t>5510</t>
  </si>
  <si>
    <t>STRPIĆ ZORKA</t>
  </si>
  <si>
    <t>023/383178</t>
  </si>
  <si>
    <t>023/</t>
  </si>
  <si>
    <t>zorkas@ilirijabiograd.com</t>
  </si>
  <si>
    <t>RAŽNJEVIĆ GORAN</t>
  </si>
  <si>
    <t xml:space="preserve">u razdoblju 01. 01.  do 31. 12.2012. </t>
  </si>
  <si>
    <t>Obveznik: ILIRIJA d.d. BIOGRAD N/M</t>
  </si>
  <si>
    <t>u razdoblju 01. 01. 2012. do 31. 12.2012.</t>
  </si>
  <si>
    <t>stanje na dan 31.12.2012.</t>
  </si>
  <si>
    <t>ILIRIJA d.d. BIOGRAD N/M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</si>
</sst>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326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327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328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329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23210</v>
      </c>
      <c r="D14" s="164"/>
      <c r="E14" s="31"/>
      <c r="F14" s="139" t="s">
        <v>330</v>
      </c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331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5" t="s">
        <v>332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5" t="s">
        <v>333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22</v>
      </c>
      <c r="D22" s="139" t="s">
        <v>330</v>
      </c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13</v>
      </c>
      <c r="D24" s="139" t="s">
        <v>334</v>
      </c>
      <c r="E24" s="158"/>
      <c r="F24" s="158"/>
      <c r="G24" s="159"/>
      <c r="H24" s="38" t="s">
        <v>270</v>
      </c>
      <c r="I24" s="48">
        <v>176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335</v>
      </c>
      <c r="D26" s="50"/>
      <c r="E26" s="22"/>
      <c r="F26" s="51"/>
      <c r="G26" s="125" t="s">
        <v>273</v>
      </c>
      <c r="H26" s="126"/>
      <c r="I26" s="52" t="s">
        <v>336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337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338</v>
      </c>
      <c r="D48" s="123"/>
      <c r="E48" s="124"/>
      <c r="F48" s="32"/>
      <c r="G48" s="38" t="s">
        <v>281</v>
      </c>
      <c r="H48" s="127" t="s">
        <v>339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340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341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2.7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10" max="11" width="8.8515625" style="0" bestFit="1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345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4" t="s">
        <v>346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0" thickBot="1">
      <c r="A5" s="187" t="s">
        <v>61</v>
      </c>
      <c r="B5" s="188"/>
      <c r="C5" s="188"/>
      <c r="D5" s="188"/>
      <c r="E5" s="188"/>
      <c r="F5" s="188"/>
      <c r="G5" s="188"/>
      <c r="H5" s="189"/>
      <c r="I5" s="77" t="s">
        <v>288</v>
      </c>
      <c r="J5" s="78" t="s">
        <v>115</v>
      </c>
      <c r="K5" s="79" t="s">
        <v>116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268512581</v>
      </c>
      <c r="K9" s="12">
        <f>K10+K17+K27+K36+K40</f>
        <v>278177413</v>
      </c>
    </row>
    <row r="10" spans="1:11" ht="12.75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1178616</v>
      </c>
      <c r="K10" s="12">
        <f>SUM(K11:K16)</f>
        <v>1230861</v>
      </c>
    </row>
    <row r="11" spans="1:11" ht="12.75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/>
      <c r="K11" s="13"/>
    </row>
    <row r="12" spans="1:11" ht="12.75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/>
      <c r="K12" s="13"/>
    </row>
    <row r="13" spans="1:11" ht="12.75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/>
      <c r="K13" s="13"/>
    </row>
    <row r="14" spans="1:11" ht="12.75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/>
      <c r="K14" s="13"/>
    </row>
    <row r="15" spans="1:11" ht="12.75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/>
      <c r="K15" s="13"/>
    </row>
    <row r="16" spans="1:11" ht="12.75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>
        <v>1178616</v>
      </c>
      <c r="K16" s="13">
        <v>1230861</v>
      </c>
    </row>
    <row r="17" spans="1:11" ht="12.75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267113965</v>
      </c>
      <c r="K17" s="12">
        <f>SUM(K18:K26)</f>
        <v>276726552</v>
      </c>
    </row>
    <row r="18" spans="1:11" ht="12.75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38741397</v>
      </c>
      <c r="K18" s="13">
        <v>39034728</v>
      </c>
    </row>
    <row r="19" spans="1:11" ht="12.75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192131026</v>
      </c>
      <c r="K19" s="13">
        <v>201574844</v>
      </c>
    </row>
    <row r="20" spans="1:11" ht="12.75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>
        <v>14039077</v>
      </c>
      <c r="K20" s="13">
        <v>12786105</v>
      </c>
    </row>
    <row r="21" spans="1:11" ht="12.75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/>
      <c r="K21" s="13"/>
    </row>
    <row r="22" spans="1:11" ht="12.75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/>
      <c r="K22" s="13"/>
    </row>
    <row r="23" spans="1:11" ht="12.75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>
        <v>274238</v>
      </c>
      <c r="K23" s="13">
        <v>1066023</v>
      </c>
    </row>
    <row r="24" spans="1:11" ht="12.75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>
        <v>21928227</v>
      </c>
      <c r="K24" s="13">
        <v>22264852</v>
      </c>
    </row>
    <row r="25" spans="1:11" ht="12.75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/>
      <c r="K25" s="13"/>
    </row>
    <row r="26" spans="1:11" ht="12.75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/>
      <c r="K26" s="13"/>
    </row>
    <row r="27" spans="1:11" ht="12.75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220000</v>
      </c>
      <c r="K27" s="12">
        <f>SUM(K28:K35)</f>
        <v>220000</v>
      </c>
    </row>
    <row r="28" spans="1:11" ht="12.75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220000</v>
      </c>
      <c r="K28" s="13">
        <v>220000</v>
      </c>
    </row>
    <row r="29" spans="1:11" ht="12.75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/>
      <c r="K29" s="13"/>
    </row>
    <row r="30" spans="1:11" ht="12.75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/>
      <c r="K30" s="13"/>
    </row>
    <row r="31" spans="1:11" ht="12.75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/>
      <c r="K31" s="13"/>
    </row>
    <row r="32" spans="1:11" ht="12.75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/>
      <c r="K32" s="13"/>
    </row>
    <row r="33" spans="1:11" ht="12.75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/>
      <c r="K33" s="13"/>
    </row>
    <row r="34" spans="1:11" ht="12.75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/>
      <c r="K34" s="13"/>
    </row>
    <row r="35" spans="1:11" ht="12.75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/>
      <c r="K35" s="13"/>
    </row>
    <row r="36" spans="1:11" ht="12.75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/>
      <c r="K37" s="13"/>
    </row>
    <row r="38" spans="1:11" ht="12.75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/>
      <c r="K38" s="13"/>
    </row>
    <row r="39" spans="1:11" ht="12.75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/>
      <c r="K39" s="13"/>
    </row>
    <row r="40" spans="1:11" ht="12.75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/>
      <c r="K40" s="13"/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10206104</v>
      </c>
      <c r="K41" s="12">
        <f>K42+K50+K57+K65</f>
        <v>10176057</v>
      </c>
    </row>
    <row r="42" spans="1:11" ht="12.75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1602677</v>
      </c>
      <c r="K42" s="12">
        <f>SUM(K43:K49)</f>
        <v>1606999</v>
      </c>
    </row>
    <row r="43" spans="1:11" ht="12.75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1602677</v>
      </c>
      <c r="K43" s="13">
        <v>1606999</v>
      </c>
    </row>
    <row r="44" spans="1:11" ht="12.75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/>
      <c r="K44" s="13"/>
    </row>
    <row r="45" spans="1:11" ht="12.75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/>
      <c r="K45" s="13"/>
    </row>
    <row r="46" spans="1:11" ht="12.75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/>
      <c r="K46" s="13"/>
    </row>
    <row r="47" spans="1:11" ht="12.75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/>
      <c r="K47" s="13"/>
    </row>
    <row r="48" spans="1:11" ht="12.75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/>
      <c r="K48" s="13"/>
    </row>
    <row r="49" spans="1:11" ht="12.75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/>
      <c r="K49" s="13"/>
    </row>
    <row r="50" spans="1:11" ht="12.75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4271246</v>
      </c>
      <c r="K50" s="12">
        <f>SUM(K51:K56)</f>
        <v>4399689</v>
      </c>
    </row>
    <row r="51" spans="1:11" ht="12.75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/>
      <c r="K51" s="13"/>
    </row>
    <row r="52" spans="1:11" ht="12.75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3295220</v>
      </c>
      <c r="K52" s="13">
        <v>3602495</v>
      </c>
    </row>
    <row r="53" spans="1:11" ht="12.75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/>
      <c r="K53" s="13"/>
    </row>
    <row r="54" spans="1:11" ht="12.75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>
        <v>401662</v>
      </c>
      <c r="K54" s="13">
        <v>185615</v>
      </c>
    </row>
    <row r="55" spans="1:11" ht="12.75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341027</v>
      </c>
      <c r="K55" s="13">
        <v>525925</v>
      </c>
    </row>
    <row r="56" spans="1:11" ht="12.75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233337</v>
      </c>
      <c r="K56" s="13">
        <v>85654</v>
      </c>
    </row>
    <row r="57" spans="1:11" ht="12.75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4252935</v>
      </c>
      <c r="K57" s="12">
        <f>SUM(K58:K64)</f>
        <v>4130349</v>
      </c>
    </row>
    <row r="58" spans="1:11" ht="12.75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/>
      <c r="K58" s="13"/>
    </row>
    <row r="59" spans="1:11" ht="12.75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/>
      <c r="K59" s="13"/>
    </row>
    <row r="60" spans="1:11" ht="12.75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/>
      <c r="K60" s="13"/>
    </row>
    <row r="61" spans="1:11" ht="12.75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/>
      <c r="K61" s="13"/>
    </row>
    <row r="62" spans="1:11" ht="12.75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/>
      <c r="K62" s="13"/>
    </row>
    <row r="63" spans="1:11" ht="12.75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>
        <v>4252935</v>
      </c>
      <c r="K63" s="13">
        <v>4130349</v>
      </c>
    </row>
    <row r="64" spans="1:11" ht="12.75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/>
      <c r="K64" s="13"/>
    </row>
    <row r="65" spans="1:11" ht="12.75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79246</v>
      </c>
      <c r="K65" s="13">
        <v>39020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1470859</v>
      </c>
      <c r="K66" s="13">
        <v>1275770</v>
      </c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280189544</v>
      </c>
      <c r="K67" s="12">
        <f>K8+K9+K41+K66</f>
        <v>289629240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/>
      <c r="K68" s="14"/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137381076</v>
      </c>
      <c r="K70" s="20">
        <f>K71+K72+K73+K79+K80+K83+K86</f>
        <v>150473000</v>
      </c>
    </row>
    <row r="71" spans="1:11" ht="12.75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99754400</v>
      </c>
      <c r="K71" s="13">
        <v>99754400</v>
      </c>
    </row>
    <row r="72" spans="1:11" ht="12.75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>
        <v>829039</v>
      </c>
      <c r="K72" s="13">
        <v>829039</v>
      </c>
    </row>
    <row r="73" spans="1:11" ht="12.75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18411116</v>
      </c>
      <c r="K73" s="12">
        <f>K74+K75-K76+K77+K78</f>
        <v>19240115</v>
      </c>
    </row>
    <row r="74" spans="1:11" ht="12.75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>
        <v>4158721</v>
      </c>
      <c r="K74" s="13">
        <v>4987720</v>
      </c>
    </row>
    <row r="75" spans="1:11" ht="12.75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>
        <v>6975716</v>
      </c>
      <c r="K75" s="13">
        <v>6975716</v>
      </c>
    </row>
    <row r="76" spans="1:11" ht="12.75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>
        <v>246000</v>
      </c>
      <c r="K76" s="13">
        <v>246000</v>
      </c>
    </row>
    <row r="77" spans="1:11" ht="12.75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/>
      <c r="K77" s="13"/>
    </row>
    <row r="78" spans="1:11" ht="12.75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>
        <v>7522679</v>
      </c>
      <c r="K78" s="13">
        <v>7522679</v>
      </c>
    </row>
    <row r="79" spans="1:11" ht="12.75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/>
      <c r="K79" s="13"/>
    </row>
    <row r="80" spans="1:11" ht="12.75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8018003</v>
      </c>
      <c r="K80" s="12">
        <f>K81-K82</f>
        <v>13816733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8018003</v>
      </c>
      <c r="K81" s="13">
        <v>13816733</v>
      </c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/>
      <c r="K82" s="13"/>
    </row>
    <row r="83" spans="1:11" ht="12.75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10368518</v>
      </c>
      <c r="K83" s="12">
        <f>K84-K85</f>
        <v>16832713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10368518</v>
      </c>
      <c r="K84" s="13">
        <v>16832713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/>
      <c r="K85" s="13"/>
    </row>
    <row r="86" spans="1:11" ht="12.75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/>
      <c r="K86" s="13"/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/>
      <c r="K88" s="13"/>
    </row>
    <row r="89" spans="1:11" ht="12.75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/>
      <c r="K89" s="13"/>
    </row>
    <row r="90" spans="1:11" ht="12.75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/>
      <c r="K90" s="13"/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98775020</v>
      </c>
      <c r="K91" s="12">
        <f>SUM(K92:K100)</f>
        <v>108237229</v>
      </c>
    </row>
    <row r="92" spans="1:11" ht="12.75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/>
      <c r="K92" s="13"/>
    </row>
    <row r="93" spans="1:11" ht="12.75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/>
      <c r="K93" s="13"/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>
        <v>98775020</v>
      </c>
      <c r="K94" s="13">
        <v>108237229</v>
      </c>
    </row>
    <row r="95" spans="1:11" ht="12.75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/>
      <c r="K95" s="13"/>
    </row>
    <row r="96" spans="1:11" ht="12.75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/>
      <c r="K96" s="13"/>
    </row>
    <row r="97" spans="1:11" ht="12.75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/>
      <c r="K97" s="13"/>
    </row>
    <row r="98" spans="1:11" ht="12.75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/>
      <c r="K98" s="13"/>
    </row>
    <row r="99" spans="1:11" ht="12.75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/>
      <c r="K99" s="13"/>
    </row>
    <row r="100" spans="1:11" ht="12.75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/>
      <c r="K100" s="13"/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42580243</v>
      </c>
      <c r="K101" s="12">
        <f>SUM(K102:K113)</f>
        <v>29832656</v>
      </c>
    </row>
    <row r="102" spans="1:11" ht="12.75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/>
      <c r="K102" s="13"/>
    </row>
    <row r="103" spans="1:11" ht="12.75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/>
      <c r="K103" s="13">
        <v>876235</v>
      </c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>
        <v>21514824</v>
      </c>
      <c r="K104" s="13">
        <v>6941727</v>
      </c>
    </row>
    <row r="105" spans="1:11" ht="12.75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/>
      <c r="K105" s="13"/>
    </row>
    <row r="106" spans="1:11" ht="12.75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7970563</v>
      </c>
      <c r="K106" s="13">
        <v>9662916</v>
      </c>
    </row>
    <row r="107" spans="1:11" ht="12.75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>
        <v>5415000</v>
      </c>
      <c r="K107" s="13">
        <v>5000000</v>
      </c>
    </row>
    <row r="108" spans="1:11" ht="12.75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/>
      <c r="K108" s="13"/>
    </row>
    <row r="109" spans="1:11" ht="12.75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923235</v>
      </c>
      <c r="K109" s="13">
        <v>1013125</v>
      </c>
    </row>
    <row r="110" spans="1:11" ht="12.75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4511057</v>
      </c>
      <c r="K110" s="13">
        <v>3069308</v>
      </c>
    </row>
    <row r="111" spans="1:11" ht="12.75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/>
      <c r="K111" s="13"/>
    </row>
    <row r="112" spans="1:11" ht="12.75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/>
      <c r="K112" s="13"/>
    </row>
    <row r="113" spans="1:11" ht="12.75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2245564</v>
      </c>
      <c r="K113" s="13">
        <v>3269345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1453205</v>
      </c>
      <c r="K114" s="13">
        <v>1086355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280189544</v>
      </c>
      <c r="K115" s="12">
        <f>K70+K87+K91+K101+K114</f>
        <v>289629240</v>
      </c>
    </row>
    <row r="116" spans="1:11" ht="12.75">
      <c r="A116" s="211" t="s">
        <v>59</v>
      </c>
      <c r="B116" s="212"/>
      <c r="C116" s="212"/>
      <c r="D116" s="212"/>
      <c r="E116" s="212"/>
      <c r="F116" s="212"/>
      <c r="G116" s="212"/>
      <c r="H116" s="213"/>
      <c r="I116" s="5">
        <v>108</v>
      </c>
      <c r="J116" s="14"/>
      <c r="K116" s="14"/>
    </row>
    <row r="117" spans="1:11" ht="12.75">
      <c r="A117" s="206" t="s">
        <v>289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17"/>
      <c r="J118" s="217"/>
      <c r="K118" s="218"/>
    </row>
    <row r="119" spans="1:11" ht="12.75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/>
      <c r="K119" s="13"/>
    </row>
    <row r="120" spans="1:11" ht="12.75">
      <c r="A120" s="219" t="s">
        <v>9</v>
      </c>
      <c r="B120" s="220"/>
      <c r="C120" s="220"/>
      <c r="D120" s="220"/>
      <c r="E120" s="220"/>
      <c r="F120" s="220"/>
      <c r="G120" s="220"/>
      <c r="H120" s="22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9" t="s">
        <v>102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</row>
    <row r="123" spans="1:11" ht="12.75">
      <c r="A123" s="209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K48" sqref="K48"/>
    </sheetView>
  </sheetViews>
  <sheetFormatPr defaultColWidth="9.140625" defaultRowHeight="12.75"/>
  <cols>
    <col min="11" max="11" width="8.8515625" style="0" bestFit="1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342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">
        <v>343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1.75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101315471</v>
      </c>
      <c r="K7" s="20">
        <f>SUM(K8:K9)</f>
        <v>110113122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98743326</v>
      </c>
      <c r="K8" s="13">
        <v>108178850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2572145</v>
      </c>
      <c r="K9" s="13">
        <v>1934272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77187290</v>
      </c>
      <c r="K10" s="12">
        <f>K11+K12+K16+K20+K21+K22+K25+K26</f>
        <v>82526195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/>
      <c r="K11" s="13"/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31229819</v>
      </c>
      <c r="K12" s="12">
        <f>SUM(K13:K15)</f>
        <v>33733502</v>
      </c>
    </row>
    <row r="13" spans="1:11" ht="12.75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17100586</v>
      </c>
      <c r="K13" s="13">
        <v>17461119</v>
      </c>
    </row>
    <row r="14" spans="1:11" ht="12.75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/>
      <c r="K14" s="13"/>
    </row>
    <row r="15" spans="1:11" ht="12.75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14129233</v>
      </c>
      <c r="K15" s="13">
        <v>16272383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25380303</v>
      </c>
      <c r="K16" s="12">
        <f>SUM(K17:K19)</f>
        <v>26764374</v>
      </c>
    </row>
    <row r="17" spans="1:11" ht="12.75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15350975</v>
      </c>
      <c r="K17" s="13">
        <v>16174043</v>
      </c>
    </row>
    <row r="18" spans="1:11" ht="12.75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6304571</v>
      </c>
      <c r="K18" s="13">
        <v>6965334</v>
      </c>
    </row>
    <row r="19" spans="1:11" ht="12.75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3724757</v>
      </c>
      <c r="K19" s="13">
        <v>3624997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5885795</v>
      </c>
      <c r="K20" s="13">
        <v>6239515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14691373</v>
      </c>
      <c r="K21" s="13">
        <v>15788804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/>
      <c r="K23" s="13"/>
    </row>
    <row r="24" spans="1:11" ht="12.75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/>
      <c r="K24" s="13"/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/>
      <c r="K25" s="13"/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/>
      <c r="K26" s="13"/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264066</v>
      </c>
      <c r="K27" s="12">
        <f>SUM(K28:K32)</f>
        <v>220375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/>
      <c r="K28" s="13"/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264066</v>
      </c>
      <c r="K29" s="13">
        <v>220375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/>
      <c r="K30" s="13"/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/>
      <c r="K31" s="13"/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/>
      <c r="K32" s="13"/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8894619</v>
      </c>
      <c r="K33" s="12">
        <f>SUM(K34:K37)</f>
        <v>6662996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/>
      <c r="K34" s="13"/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8894619</v>
      </c>
      <c r="K35" s="13">
        <v>6662996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>
        <v>0</v>
      </c>
      <c r="K36" s="13"/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/>
      <c r="K37" s="13"/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>
        <v>2155691</v>
      </c>
      <c r="K40" s="13">
        <v>801336</v>
      </c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>
        <v>4403636</v>
      </c>
      <c r="K41" s="13">
        <v>3690513</v>
      </c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103735228</v>
      </c>
      <c r="K42" s="12">
        <f>K7+K27+K38+K40</f>
        <v>111134833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90485545</v>
      </c>
      <c r="K43" s="12">
        <f>K10+K33+K39+K41</f>
        <v>92879704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13249683</v>
      </c>
      <c r="K44" s="12">
        <f>K42-K43</f>
        <v>18255129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13249683</v>
      </c>
      <c r="K45" s="12">
        <f>IF(K42&gt;K43,K42-K43,0)</f>
        <v>18255129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2881165</v>
      </c>
      <c r="K47" s="13">
        <v>1422416</v>
      </c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10368518</v>
      </c>
      <c r="K48" s="12">
        <f>K44-K47</f>
        <v>16832713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10368518</v>
      </c>
      <c r="K49" s="12">
        <f>IF(K48&gt;0,K48,0)</f>
        <v>16832713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6" t="s">
        <v>120</v>
      </c>
      <c r="B51" s="214"/>
      <c r="C51" s="214"/>
      <c r="D51" s="214"/>
      <c r="E51" s="214"/>
      <c r="F51" s="214"/>
      <c r="G51" s="214"/>
      <c r="H51" s="214"/>
      <c r="I51" s="229"/>
      <c r="J51" s="229"/>
      <c r="K51" s="230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217"/>
      <c r="J52" s="217"/>
      <c r="K52" s="218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206" t="s">
        <v>197</v>
      </c>
      <c r="B55" s="214"/>
      <c r="C55" s="214"/>
      <c r="D55" s="214"/>
      <c r="E55" s="214"/>
      <c r="F55" s="214"/>
      <c r="G55" s="214"/>
      <c r="H55" s="214"/>
      <c r="I55" s="229"/>
      <c r="J55" s="229"/>
      <c r="K55" s="230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/>
      <c r="K56" s="11"/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/>
      <c r="K60" s="13"/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0</v>
      </c>
      <c r="K67" s="18">
        <f>K56+K66</f>
        <v>0</v>
      </c>
    </row>
    <row r="68" spans="1:11" ht="12.75">
      <c r="A68" s="206" t="s">
        <v>196</v>
      </c>
      <c r="B68" s="214"/>
      <c r="C68" s="214"/>
      <c r="D68" s="214"/>
      <c r="E68" s="214"/>
      <c r="F68" s="214"/>
      <c r="G68" s="214"/>
      <c r="H68" s="214"/>
      <c r="I68" s="229"/>
      <c r="J68" s="229"/>
      <c r="K68" s="230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217"/>
      <c r="J69" s="217"/>
      <c r="K69" s="218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33" sqref="K33"/>
    </sheetView>
  </sheetViews>
  <sheetFormatPr defaultColWidth="9.140625" defaultRowHeight="12.75"/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344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343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1.75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13249683</v>
      </c>
      <c r="K8" s="13">
        <v>18255129</v>
      </c>
    </row>
    <row r="9" spans="1:11" ht="12.75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5885795</v>
      </c>
      <c r="K9" s="13">
        <v>6239515</v>
      </c>
    </row>
    <row r="10" spans="1:11" ht="12.75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8">
        <v>284642</v>
      </c>
      <c r="K11" s="13">
        <v>93410</v>
      </c>
    </row>
    <row r="12" spans="1:11" ht="12.75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8">
        <v>12595</v>
      </c>
      <c r="K12" s="13"/>
    </row>
    <row r="13" spans="1:11" ht="12.75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8"/>
      <c r="K13" s="13"/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19432715</v>
      </c>
      <c r="K14" s="12">
        <f>SUM(K8:K13)</f>
        <v>24588054</v>
      </c>
    </row>
    <row r="15" spans="1:11" ht="12.75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>
        <v>3750094</v>
      </c>
      <c r="K15" s="13">
        <v>1057572</v>
      </c>
    </row>
    <row r="16" spans="1:11" ht="12.75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>
        <v>4322</v>
      </c>
    </row>
    <row r="18" spans="1:11" ht="12.75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>
        <v>298334</v>
      </c>
      <c r="K18" s="13"/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4048428</v>
      </c>
      <c r="K19" s="12">
        <f>SUM(K15:K18)</f>
        <v>1061894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15384287</v>
      </c>
      <c r="K20" s="12">
        <f>IF(K14&gt;K19,K14-K19,0)</f>
        <v>23526160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/>
      <c r="K23" s="13"/>
    </row>
    <row r="24" spans="1:11" ht="12.75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>
        <v>407416</v>
      </c>
      <c r="K27" s="13"/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407416</v>
      </c>
      <c r="K28" s="12">
        <f>SUM(K23:K27)</f>
        <v>0</v>
      </c>
    </row>
    <row r="29" spans="1:11" ht="12.75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>
        <v>10515583</v>
      </c>
      <c r="K29" s="13">
        <v>15112561</v>
      </c>
    </row>
    <row r="30" spans="1:11" ht="12.75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>
        <v>554607</v>
      </c>
      <c r="K31" s="13">
        <v>791785</v>
      </c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11070190</v>
      </c>
      <c r="K32" s="12">
        <v>15951260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10662774</v>
      </c>
      <c r="K34" s="12">
        <f>IF(K32&gt;K28,K32-K28,0)</f>
        <v>15951260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/>
      <c r="K36" s="13"/>
    </row>
    <row r="37" spans="1:11" ht="12.75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>
        <v>6596989</v>
      </c>
      <c r="K37" s="13">
        <v>24268126</v>
      </c>
    </row>
    <row r="38" spans="1:11" ht="12.75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6596989</v>
      </c>
      <c r="K39" s="12">
        <f>SUM(K36:K38)</f>
        <v>24268126</v>
      </c>
    </row>
    <row r="40" spans="1:11" ht="12.75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>
        <v>7757379</v>
      </c>
      <c r="K40" s="13">
        <v>28323937</v>
      </c>
    </row>
    <row r="41" spans="1:11" ht="12.75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>
        <v>3740790</v>
      </c>
      <c r="K41" s="13">
        <v>3740790</v>
      </c>
    </row>
    <row r="42" spans="1:11" ht="12.75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11498169</v>
      </c>
      <c r="K45" s="12">
        <f>SUM(K40:K44)</f>
        <v>32064727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4901180</v>
      </c>
      <c r="K47" s="12">
        <v>7987958</v>
      </c>
    </row>
    <row r="48" spans="1:11" ht="12.75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179667</v>
      </c>
      <c r="K49" s="12">
        <v>221701</v>
      </c>
    </row>
    <row r="50" spans="1:11" ht="12.75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>
        <v>440388</v>
      </c>
      <c r="K50" s="13">
        <v>260721</v>
      </c>
    </row>
    <row r="51" spans="1:11" ht="12.75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/>
      <c r="K51" s="13"/>
    </row>
    <row r="52" spans="1:11" ht="12.75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>
        <v>179667</v>
      </c>
      <c r="K52" s="13">
        <v>221701</v>
      </c>
    </row>
    <row r="53" spans="1:11" ht="12.75">
      <c r="A53" s="219" t="s">
        <v>184</v>
      </c>
      <c r="B53" s="220"/>
      <c r="C53" s="220"/>
      <c r="D53" s="220"/>
      <c r="E53" s="220"/>
      <c r="F53" s="220"/>
      <c r="G53" s="220"/>
      <c r="H53" s="220"/>
      <c r="I53" s="7">
        <v>44</v>
      </c>
      <c r="J53" s="10">
        <f>J50+J51-J52</f>
        <v>260721</v>
      </c>
      <c r="K53" s="18">
        <f>K50+K51-K52</f>
        <v>39020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1.75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 ht="12.75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 ht="12.75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/>
      <c r="K14" s="13"/>
    </row>
    <row r="15" spans="1:11" ht="12.75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59" t="s">
        <v>292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7"/>
    </row>
    <row r="2" spans="1:12" ht="15">
      <c r="A2" s="95"/>
      <c r="B2" s="96"/>
      <c r="C2" s="273" t="s">
        <v>293</v>
      </c>
      <c r="D2" s="273"/>
      <c r="E2" s="100">
        <v>40909</v>
      </c>
      <c r="F2" s="99" t="s">
        <v>258</v>
      </c>
      <c r="G2" s="274">
        <v>41274</v>
      </c>
      <c r="H2" s="275"/>
      <c r="I2" s="96"/>
      <c r="J2" s="96"/>
      <c r="K2" s="96"/>
      <c r="L2" s="101"/>
    </row>
    <row r="3" spans="1:11" ht="21.75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106">
        <v>1</v>
      </c>
      <c r="J5" s="107">
        <v>99754400</v>
      </c>
      <c r="K5" s="107">
        <v>99754400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106">
        <v>2</v>
      </c>
      <c r="J6" s="108">
        <v>829039</v>
      </c>
      <c r="K6" s="108">
        <v>829039</v>
      </c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106">
        <v>3</v>
      </c>
      <c r="J7" s="108">
        <v>18411116</v>
      </c>
      <c r="K7" s="108">
        <v>19240115</v>
      </c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106">
        <v>4</v>
      </c>
      <c r="J8" s="108">
        <v>8018003</v>
      </c>
      <c r="K8" s="108">
        <v>13816733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106">
        <v>5</v>
      </c>
      <c r="J9" s="108">
        <v>10327578</v>
      </c>
      <c r="K9" s="108">
        <v>16832713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106">
        <v>6</v>
      </c>
      <c r="J10" s="108"/>
      <c r="K10" s="108"/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106">
        <v>7</v>
      </c>
      <c r="J11" s="108"/>
      <c r="K11" s="108"/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106">
        <v>8</v>
      </c>
      <c r="J12" s="108"/>
      <c r="K12" s="108"/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106">
        <v>9</v>
      </c>
      <c r="J13" s="108"/>
      <c r="K13" s="108"/>
    </row>
    <row r="14" spans="1:11" ht="12.75">
      <c r="A14" s="263" t="s">
        <v>305</v>
      </c>
      <c r="B14" s="264"/>
      <c r="C14" s="264"/>
      <c r="D14" s="264"/>
      <c r="E14" s="264"/>
      <c r="F14" s="264"/>
      <c r="G14" s="264"/>
      <c r="H14" s="264"/>
      <c r="I14" s="106">
        <v>10</v>
      </c>
      <c r="J14" s="109">
        <f>SUM(J5:J13)</f>
        <v>137340136</v>
      </c>
      <c r="K14" s="109">
        <f>SUM(K5:K13)</f>
        <v>150473000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106">
        <v>11</v>
      </c>
      <c r="J15" s="108"/>
      <c r="K15" s="108"/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106">
        <v>12</v>
      </c>
      <c r="J16" s="108"/>
      <c r="K16" s="108"/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106">
        <v>13</v>
      </c>
      <c r="J17" s="108"/>
      <c r="K17" s="108"/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106">
        <v>14</v>
      </c>
      <c r="J18" s="108"/>
      <c r="K18" s="108"/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106">
        <v>15</v>
      </c>
      <c r="J19" s="108"/>
      <c r="K19" s="108"/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106">
        <v>16</v>
      </c>
      <c r="J20" s="108">
        <v>6586787</v>
      </c>
      <c r="K20" s="108">
        <v>13132864</v>
      </c>
    </row>
    <row r="21" spans="1:11" ht="12.75">
      <c r="A21" s="263" t="s">
        <v>312</v>
      </c>
      <c r="B21" s="264"/>
      <c r="C21" s="264"/>
      <c r="D21" s="264"/>
      <c r="E21" s="264"/>
      <c r="F21" s="264"/>
      <c r="G21" s="264"/>
      <c r="H21" s="264"/>
      <c r="I21" s="106">
        <v>17</v>
      </c>
      <c r="J21" s="110">
        <f>SUM(J15:J20)</f>
        <v>6586787</v>
      </c>
      <c r="K21" s="110">
        <f>SUM(K15:K20)</f>
        <v>13132864</v>
      </c>
    </row>
    <row r="22" spans="1:11" ht="12.75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69" t="s">
        <v>313</v>
      </c>
      <c r="B23" s="270"/>
      <c r="C23" s="270"/>
      <c r="D23" s="270"/>
      <c r="E23" s="270"/>
      <c r="F23" s="270"/>
      <c r="G23" s="270"/>
      <c r="H23" s="270"/>
      <c r="I23" s="111">
        <v>18</v>
      </c>
      <c r="J23" s="107"/>
      <c r="K23" s="107"/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12">
        <v>19</v>
      </c>
      <c r="J24" s="110"/>
      <c r="K24" s="110"/>
    </row>
    <row r="25" spans="1:11" ht="30" customHeight="1">
      <c r="A25" s="257" t="s">
        <v>315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2013-04-29T07:31:45Z</cp:lastPrinted>
  <dcterms:created xsi:type="dcterms:W3CDTF">2008-10-17T11:51:54Z</dcterms:created>
  <dcterms:modified xsi:type="dcterms:W3CDTF">2013-04-29T07:33:23Z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