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2" windowWidth="12168" windowHeight="8172" activeTab="0"/>
  </bookViews>
  <sheets>
    <sheet name="OPĆI PODACI" sheetId="1" r:id="rId1"/>
    <sheet name="Bilanca" sheetId="2" r:id="rId2"/>
    <sheet name="RDG" sheetId="3" r:id="rId3"/>
    <sheet name="Bilješke" sheetId="4" r:id="rId4"/>
    <sheet name="NT_I" sheetId="5" r:id="rId5"/>
    <sheet name="PK" sheetId="6" r:id="rId6"/>
  </sheets>
  <definedNames>
    <definedName name="_xlnm.Print_Area" localSheetId="1">'Bilanca'!$A$1:$K$121</definedName>
    <definedName name="_xlnm.Print_Area" localSheetId="3">'Bilješke'!$A$1:$J$53</definedName>
    <definedName name="_xlnm.Print_Area" localSheetId="0">'OPĆI PODACI'!$A$1:$I$66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<sst xmlns="http://schemas.openxmlformats.org/spreadsheetml/2006/main" count="339" uniqueCount="308">
  <si>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</si>
  <si>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</si>
  <si>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</si>
  <si>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</si>
  <si>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</si>
  <si>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</si>
  <si>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</si>
  <si>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</si>
  <si>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</si>
  <si>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</si>
  <si>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</si>
  <si>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</si>
  <si>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</si>
  <si>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</si>
  <si>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</si>
  <si>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</si>
  <si>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</si>
  <si>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</si>
  <si>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</si>
  <si>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</si>
  <si>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</si>
  <si>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</si>
  <si>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</si>
  <si>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</si>
  <si>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</si>
  <si>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</si>
  <si>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</si>
  <si>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</si>
  <si>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</si>
  <si>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</si>
  <si>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</si>
  <si>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</si>
  <si>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</si>
  <si>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</si>
  <si>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</si>
  <si>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</si>
  <si>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</si>
  <si>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</si>
  <si>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</si>
  <si>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</si>
  <si>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</si>
  <si>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</si>
  <si>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</si>
  <si>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</si>
  <si>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</si>
  <si>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</si>
  <si>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</si>
  <si>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</si>
  <si>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</si>
  <si>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</si>
  <si>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</si>
  <si>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</si>
  <si>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</si>
  <si>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</si>
  <si>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</si>
  <si>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</si>
  <si>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</si>
  <si>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</si>
  <si>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</si>
  <si>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</si>
  <si>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</si>
  <si>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</si>
  <si>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</si>
  <si>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</si>
  <si>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</si>
  <si>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</si>
  <si>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</si>
  <si>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</si>
  <si>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</si>
  <si>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</si>
  <si>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</si>
  <si>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</si>
  <si>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</si>
  <si>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</si>
  <si>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</si>
  <si>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</si>
  <si>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</si>
  <si>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</si>
  <si>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</si>
  <si>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</si>
  <si>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</si>
  <si>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</si>
  <si>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</si>
  <si>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</si>
  <si>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</si>
  <si>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</si>
  <si>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</si>
  <si>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</si>
  <si>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</si>
  <si>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</si>
  <si>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</si>
  <si>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</si>
  <si>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</si>
  <si>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</si>
  <si>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</si>
  <si>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</si>
  <si>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</si>
  <si>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</si>
  <si>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</si>
  <si>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</si>
  <si>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</si>
  <si>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</si>
  <si>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</si>
  <si>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</si>
  <si>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</si>
  <si>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</si>
  <si>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</si>
  <si>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</si>
  <si>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</si>
  <si>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</si>
  <si>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</si>
  <si>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</si>
  <si>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</si>
  <si>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</si>
  <si>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</si>
  <si>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</si>
  <si>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</si>
  <si>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</si>
  <si>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</si>
  <si>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</si>
  <si>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</si>
  <si>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</si>
  <si>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</si>
  <si>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</si>
  <si>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</si>
  <si>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</si>
  <si>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</si>
  <si>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</si>
  <si>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</si>
  <si>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</si>
  <si>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</si>
  <si>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</si>
  <si>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</si>
  <si>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</si>
  <si>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</si>
  <si>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</si>
  <si>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</si>
  <si>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</si>
  <si>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</si>
  <si>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</si>
  <si>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</si>
  <si>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</si>
  <si>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</si>
  <si>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</si>
  <si>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</si>
  <si>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</si>
  <si>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</si>
  <si>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</si>
  <si>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</si>
  <si>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</si>
  <si>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</si>
  <si>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</si>
  <si>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</si>
  <si>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</si>
  <si>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</si>
  <si>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</si>
  <si>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</si>
  <si>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</si>
  <si>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</si>
  <si>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</si>
  <si>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</si>
  <si>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</si>
  <si>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</si>
  <si>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</si>
  <si>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</si>
  <si>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</si>
  <si>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</si>
  <si>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</si>
  <si>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</si>
  <si>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</si>
  <si>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</si>
  <si>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</si>
  <si>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</si>
  <si>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</si>
  <si>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</si>
  <si>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</si>
  <si>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</si>
  <si>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</si>
  <si>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</si>
  <si>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</si>
  <si>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</si>
  <si>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</si>
  <si>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</si>
  <si>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</si>
  <si>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</si>
  <si>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</si>
  <si>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</si>
  <si>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</si>
  <si>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</si>
  <si>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</si>
  <si>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</si>
  <si>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</si>
  <si>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</si>
  <si>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</si>
  <si>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</si>
  <si>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</si>
  <si>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</si>
  <si>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</si>
  <si>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</si>
  <si>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</si>
  <si>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</si>
  <si>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</si>
  <si>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</si>
  <si>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</si>
  <si>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</si>
  <si>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</si>
  <si>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</si>
  <si>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</si>
  <si>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</si>
  <si>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</si>
  <si>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</si>
  <si>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</si>
  <si>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</si>
  <si>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</si>
  <si>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</si>
  <si>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</si>
  <si>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</si>
  <si>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</si>
  <si>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</si>
  <si>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</si>
  <si>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</si>
  <si>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</si>
  <si>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</si>
  <si>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</si>
  <si>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</si>
  <si>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</si>
  <si>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</si>
  <si>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</si>
  <si>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</si>
  <si>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</si>
  <si>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</si>
  <si>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</si>
  <si>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</si>
  <si>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</si>
  <si>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</si>
  <si>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</si>
  <si>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</si>
  <si>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</si>
  <si>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</si>
  <si>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</si>
  <si>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</si>
  <si>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</si>
  <si>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</si>
  <si>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</si>
  <si>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</si>
  <si>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</si>
  <si>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</si>
  <si>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</si>
  <si>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</si>
  <si>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</si>
  <si>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</si>
  <si>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</si>
  <si>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</si>
  <si>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</si>
  <si>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</si>
  <si>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</si>
  <si>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</si>
  <si>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</si>
  <si>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</si>
  <si>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</si>
  <si>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</si>
  <si>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</si>
  <si>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</si>
  <si>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</si>
  <si>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</si>
  <si>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</si>
  <si>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</si>
  <si>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</si>
  <si>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</si>
  <si>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</si>
  <si>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</si>
  <si>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</si>
  <si>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</si>
  <si>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</si>
  <si>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</si>
  <si>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</si>
  <si>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</si>
  <si>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</si>
  <si>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</si>
  <si>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</si>
  <si>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</si>
  <si>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</si>
  <si>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</si>
  <si>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03326314</t>
  </si>
  <si>
    <t>050018161</t>
  </si>
  <si>
    <t>40479860551</t>
  </si>
  <si>
    <t>ZVEČEVO d.d.</t>
  </si>
  <si>
    <t>POŽEGA</t>
  </si>
  <si>
    <t>KRALJA ZVONIMIRA 1</t>
  </si>
  <si>
    <t>www.zvecevo.hr</t>
  </si>
  <si>
    <t>zvecevo@zvecevo.hr</t>
  </si>
  <si>
    <t>POŽEŠKO-SLAVONSKA</t>
  </si>
  <si>
    <t>NE</t>
  </si>
  <si>
    <t>034 276 200</t>
  </si>
  <si>
    <t>034 272 330</t>
  </si>
  <si>
    <t>1082</t>
  </si>
  <si>
    <r>
      <t xml:space="preserve">Obveznik: </t>
    </r>
    <r>
      <rPr>
        <b/>
        <u val="single"/>
        <sz val="10"/>
        <rFont val="Arial"/>
        <family val="2"/>
      </rPr>
      <t xml:space="preserve">ZVEČEVO d.d. </t>
    </r>
  </si>
  <si>
    <t>Obveznik: ZVEČEVO d.d.</t>
  </si>
  <si>
    <t>.</t>
  </si>
  <si>
    <t xml:space="preserve">Bilješke uz financijske izvještaje </t>
  </si>
  <si>
    <t>01.01.2018.</t>
  </si>
  <si>
    <t>IVA BOŽIĆ</t>
  </si>
  <si>
    <t>1. Financijski izvještaji (bilanca, račun dobiti i gubitka, izvještaj o novčanom tijeku, izvještaj o promjenama</t>
  </si>
  <si>
    <t xml:space="preserve">  kapitala i bilješke uz financijske izvještaje),</t>
  </si>
  <si>
    <t>31.12.2018.</t>
  </si>
  <si>
    <t>IVICA BOŽAN, KRUNOSLAV ALVIR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</si>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</sst>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4" fillId="0" borderId="15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vertical="top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Border="1" applyAlignment="1">
      <alignment/>
      <protection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16" xfId="51" applyFont="1" applyBorder="1" applyAlignment="1" applyProtection="1">
      <alignment/>
      <protection hidden="1"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17" xfId="51" applyFont="1" applyBorder="1" applyAlignment="1" applyProtection="1">
      <alignment/>
      <protection hidden="1"/>
    </xf>
    <xf numFmtId="0" fontId="4" fillId="0" borderId="17" xfId="51" applyFont="1" applyBorder="1" applyAlignment="1">
      <alignment/>
      <protection/>
    </xf>
    <xf numFmtId="0" fontId="9" fillId="0" borderId="0" xfId="55">
      <alignment vertical="top"/>
      <protection/>
    </xf>
    <xf numFmtId="0" fontId="9" fillId="0" borderId="0" xfId="55" applyAlignment="1">
      <alignment/>
      <protection/>
    </xf>
    <xf numFmtId="0" fontId="16" fillId="0" borderId="0" xfId="55" applyFont="1" applyAlignment="1">
      <alignment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5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5" applyFont="1" applyFill="1" applyBorder="1" applyAlignment="1">
      <alignment wrapText="1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6" xfId="51" applyFont="1" applyBorder="1" applyAlignment="1">
      <alignment/>
      <protection/>
    </xf>
    <xf numFmtId="0" fontId="4" fillId="0" borderId="21" xfId="51" applyFont="1" applyBorder="1" applyAlignment="1">
      <alignment/>
      <protection/>
    </xf>
    <xf numFmtId="0" fontId="4" fillId="0" borderId="22" xfId="51" applyFont="1" applyFill="1" applyBorder="1" applyAlignment="1" applyProtection="1">
      <alignment horizontal="left" vertical="center" wrapText="1"/>
      <protection hidden="1"/>
    </xf>
    <xf numFmtId="0" fontId="4" fillId="0" borderId="15" xfId="51" applyFont="1" applyFill="1" applyBorder="1" applyAlignment="1" applyProtection="1">
      <alignment vertical="center"/>
      <protection hidden="1"/>
    </xf>
    <xf numFmtId="0" fontId="4" fillId="0" borderId="22" xfId="51" applyFont="1" applyBorder="1" applyAlignment="1" applyProtection="1">
      <alignment horizontal="left" vertical="center" wrapText="1"/>
      <protection hidden="1"/>
    </xf>
    <xf numFmtId="0" fontId="4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4" fillId="0" borderId="22" xfId="51" applyFont="1" applyFill="1" applyBorder="1" applyAlignment="1" applyProtection="1">
      <alignment/>
      <protection hidden="1"/>
    </xf>
    <xf numFmtId="0" fontId="4" fillId="0" borderId="22" xfId="51" applyFont="1" applyBorder="1" applyAlignment="1" applyProtection="1">
      <alignment wrapText="1"/>
      <protection hidden="1"/>
    </xf>
    <xf numFmtId="0" fontId="4" fillId="0" borderId="15" xfId="51" applyFont="1" applyBorder="1" applyAlignment="1" applyProtection="1">
      <alignment horizontal="right"/>
      <protection hidden="1"/>
    </xf>
    <xf numFmtId="0" fontId="4" fillId="0" borderId="22" xfId="51" applyFont="1" applyBorder="1" applyAlignment="1" applyProtection="1">
      <alignment/>
      <protection hidden="1"/>
    </xf>
    <xf numFmtId="0" fontId="4" fillId="0" borderId="15" xfId="51" applyFont="1" applyBorder="1" applyAlignment="1" applyProtection="1">
      <alignment horizontal="right" wrapText="1"/>
      <protection hidden="1"/>
    </xf>
    <xf numFmtId="0" fontId="3" fillId="0" borderId="22" xfId="51" applyFont="1" applyFill="1" applyBorder="1" applyAlignment="1" applyProtection="1">
      <alignment horizontal="right" vertical="center"/>
      <protection hidden="1" locked="0"/>
    </xf>
    <xf numFmtId="0" fontId="4" fillId="0" borderId="22" xfId="51" applyFont="1" applyBorder="1" applyAlignment="1" applyProtection="1">
      <alignment vertical="top"/>
      <protection hidden="1"/>
    </xf>
    <xf numFmtId="0" fontId="4" fillId="0" borderId="22" xfId="51" applyFont="1" applyBorder="1" applyAlignment="1" applyProtection="1">
      <alignment horizontal="left" vertical="top" wrapText="1"/>
      <protection hidden="1"/>
    </xf>
    <xf numFmtId="0" fontId="4" fillId="0" borderId="15" xfId="51" applyFont="1" applyBorder="1" applyAlignment="1">
      <alignment/>
      <protection/>
    </xf>
    <xf numFmtId="0" fontId="4" fillId="0" borderId="22" xfId="51" applyFont="1" applyBorder="1" applyAlignment="1" applyProtection="1">
      <alignment horizontal="left" vertical="top" indent="2"/>
      <protection hidden="1"/>
    </xf>
    <xf numFmtId="0" fontId="4" fillId="0" borderId="22" xfId="51" applyFont="1" applyBorder="1" applyAlignment="1" applyProtection="1">
      <alignment horizontal="left" vertical="top" wrapText="1" indent="2"/>
      <protection hidden="1"/>
    </xf>
    <xf numFmtId="0" fontId="4" fillId="0" borderId="15" xfId="51" applyFont="1" applyBorder="1" applyAlignment="1" applyProtection="1">
      <alignment horizontal="right" vertical="top"/>
      <protection hidden="1"/>
    </xf>
    <xf numFmtId="49" fontId="3" fillId="0" borderId="22" xfId="51" applyNumberFormat="1" applyFont="1" applyBorder="1" applyAlignment="1" applyProtection="1">
      <alignment horizontal="center" vertical="center"/>
      <protection hidden="1" locked="0"/>
    </xf>
    <xf numFmtId="0" fontId="4" fillId="0" borderId="15" xfId="51" applyFont="1" applyBorder="1" applyAlignment="1" applyProtection="1">
      <alignment horizontal="left" vertical="top"/>
      <protection hidden="1"/>
    </xf>
    <xf numFmtId="0" fontId="4" fillId="0" borderId="22" xfId="51" applyFont="1" applyBorder="1" applyAlignment="1" applyProtection="1">
      <alignment horizontal="left"/>
      <protection hidden="1"/>
    </xf>
    <xf numFmtId="0" fontId="4" fillId="0" borderId="21" xfId="51" applyFont="1" applyBorder="1" applyAlignment="1" applyProtection="1">
      <alignment/>
      <protection hidden="1"/>
    </xf>
    <xf numFmtId="0" fontId="4" fillId="0" borderId="15" xfId="51" applyFont="1" applyBorder="1" applyAlignment="1" applyProtection="1">
      <alignment horizontal="left"/>
      <protection hidden="1"/>
    </xf>
    <xf numFmtId="0" fontId="4" fillId="0" borderId="22" xfId="51" applyFont="1" applyFill="1" applyBorder="1" applyAlignment="1" applyProtection="1">
      <alignment vertical="center"/>
      <protection hidden="1"/>
    </xf>
    <xf numFmtId="0" fontId="13" fillId="0" borderId="22" xfId="55" applyFont="1" applyFill="1" applyBorder="1" applyAlignment="1" applyProtection="1">
      <alignment vertical="center"/>
      <protection hidden="1"/>
    </xf>
    <xf numFmtId="0" fontId="13" fillId="0" borderId="0" xfId="55" applyFont="1" applyBorder="1" applyAlignment="1" applyProtection="1">
      <alignment horizontal="left"/>
      <protection hidden="1"/>
    </xf>
    <xf numFmtId="0" fontId="9" fillId="0" borderId="0" xfId="55" applyBorder="1" applyAlignment="1">
      <alignment/>
      <protection/>
    </xf>
    <xf numFmtId="0" fontId="9" fillId="0" borderId="22" xfId="55" applyBorder="1" applyAlignment="1">
      <alignment/>
      <protection/>
    </xf>
    <xf numFmtId="0" fontId="3" fillId="0" borderId="15" xfId="51" applyFont="1" applyBorder="1" applyAlignment="1" applyProtection="1">
      <alignment vertical="center"/>
      <protection hidden="1"/>
    </xf>
    <xf numFmtId="0" fontId="4" fillId="0" borderId="23" xfId="51" applyFont="1" applyBorder="1" applyAlignment="1" applyProtection="1">
      <alignment/>
      <protection hidden="1"/>
    </xf>
    <xf numFmtId="0" fontId="4" fillId="0" borderId="24" xfId="51" applyFont="1" applyFill="1" applyBorder="1" applyAlignment="1" applyProtection="1">
      <alignment horizontal="right" vertical="top" wrapText="1"/>
      <protection hidden="1"/>
    </xf>
    <xf numFmtId="0" fontId="4" fillId="0" borderId="25" xfId="51" applyFont="1" applyFill="1" applyBorder="1" applyAlignment="1" applyProtection="1">
      <alignment horizontal="right" vertical="top" wrapText="1"/>
      <protection hidden="1"/>
    </xf>
    <xf numFmtId="0" fontId="4" fillId="0" borderId="25" xfId="51" applyFont="1" applyFill="1" applyBorder="1" applyAlignment="1" applyProtection="1">
      <alignment/>
      <protection hidden="1"/>
    </xf>
    <xf numFmtId="0" fontId="4" fillId="0" borderId="26" xfId="51" applyFont="1" applyFill="1" applyBorder="1" applyAlignment="1" applyProtection="1">
      <alignment/>
      <protection hidden="1"/>
    </xf>
    <xf numFmtId="14" fontId="3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51" applyFont="1" applyFill="1" applyBorder="1" applyAlignment="1" applyProtection="1">
      <alignment horizontal="center" vertical="center"/>
      <protection hidden="1" locked="0"/>
    </xf>
    <xf numFmtId="49" fontId="3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43" fontId="0" fillId="0" borderId="0" xfId="62" applyFont="1" applyFill="1" applyAlignment="1">
      <alignment/>
    </xf>
    <xf numFmtId="3" fontId="3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56" fillId="0" borderId="0" xfId="0" applyNumberFormat="1" applyFont="1" applyFill="1" applyAlignment="1">
      <alignment/>
    </xf>
    <xf numFmtId="3" fontId="57" fillId="0" borderId="10" xfId="0" applyNumberFormat="1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49" fontId="6" fillId="0" borderId="20" xfId="0" applyNumberFormat="1" applyFont="1" applyFill="1" applyBorder="1" applyAlignment="1">
      <alignment horizontal="center" vertical="center" wrapText="1"/>
    </xf>
    <xf numFmtId="43" fontId="0" fillId="0" borderId="0" xfId="62" applyFont="1" applyFill="1" applyAlignment="1">
      <alignment/>
    </xf>
    <xf numFmtId="0" fontId="9" fillId="0" borderId="17" xfId="55" applyBorder="1" applyAlignment="1">
      <alignment/>
      <protection/>
    </xf>
    <xf numFmtId="0" fontId="9" fillId="0" borderId="23" xfId="55" applyBorder="1" applyAlignment="1">
      <alignment/>
      <protection/>
    </xf>
    <xf numFmtId="0" fontId="3" fillId="0" borderId="15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22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2" xfId="51" applyFont="1" applyBorder="1" applyAlignment="1" applyProtection="1">
      <alignment horizontal="center" vertical="center" wrapText="1"/>
      <protection hidden="1"/>
    </xf>
    <xf numFmtId="0" fontId="4" fillId="0" borderId="15" xfId="51" applyFont="1" applyBorder="1" applyAlignment="1" applyProtection="1">
      <alignment horizontal="right" vertical="center"/>
      <protection hidden="1"/>
    </xf>
    <xf numFmtId="0" fontId="4" fillId="0" borderId="22" xfId="51" applyFont="1" applyBorder="1" applyAlignment="1" applyProtection="1">
      <alignment horizontal="right"/>
      <protection hidden="1"/>
    </xf>
    <xf numFmtId="49" fontId="3" fillId="0" borderId="24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Border="1" applyAlignment="1" applyProtection="1">
      <alignment horizontal="right" vertical="center" wrapText="1"/>
      <protection hidden="1"/>
    </xf>
    <xf numFmtId="0" fontId="2" fillId="0" borderId="22" xfId="51" applyFont="1" applyBorder="1" applyAlignment="1" applyProtection="1">
      <alignment horizontal="right" wrapText="1"/>
      <protection hidden="1"/>
    </xf>
    <xf numFmtId="0" fontId="3" fillId="0" borderId="24" xfId="51" applyFont="1" applyFill="1" applyBorder="1" applyAlignment="1" applyProtection="1">
      <alignment horizontal="left" vertical="center"/>
      <protection hidden="1" locked="0"/>
    </xf>
    <xf numFmtId="0" fontId="4" fillId="0" borderId="25" xfId="51" applyFont="1" applyFill="1" applyBorder="1" applyAlignment="1">
      <alignment horizontal="left" vertical="center"/>
      <protection/>
    </xf>
    <xf numFmtId="0" fontId="4" fillId="0" borderId="26" xfId="51" applyFont="1" applyFill="1" applyBorder="1" applyAlignment="1">
      <alignment horizontal="left" vertical="center"/>
      <protection/>
    </xf>
    <xf numFmtId="1" fontId="3" fillId="0" borderId="24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15" xfId="51" applyFont="1" applyBorder="1" applyAlignment="1" applyProtection="1">
      <alignment horizontal="right" vertical="center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15" xfId="51" applyFont="1" applyBorder="1" applyAlignment="1" applyProtection="1">
      <alignment horizontal="right" wrapText="1"/>
      <protection hidden="1"/>
    </xf>
    <xf numFmtId="0" fontId="5" fillId="0" borderId="24" xfId="35" applyFill="1" applyBorder="1" applyAlignment="1" applyProtection="1">
      <alignment/>
      <protection hidden="1" locked="0"/>
    </xf>
    <xf numFmtId="0" fontId="3" fillId="0" borderId="25" xfId="51" applyFont="1" applyFill="1" applyBorder="1" applyAlignment="1" applyProtection="1">
      <alignment/>
      <protection hidden="1" locked="0"/>
    </xf>
    <xf numFmtId="0" fontId="3" fillId="0" borderId="26" xfId="51" applyFont="1" applyFill="1" applyBorder="1" applyAlignment="1" applyProtection="1">
      <alignment/>
      <protection hidden="1" locked="0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15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22" xfId="51" applyFont="1" applyBorder="1" applyAlignment="1">
      <alignment horizontal="center"/>
      <protection/>
    </xf>
    <xf numFmtId="0" fontId="4" fillId="0" borderId="25" xfId="51" applyFont="1" applyFill="1" applyBorder="1" applyAlignment="1">
      <alignment horizontal="left"/>
      <protection/>
    </xf>
    <xf numFmtId="0" fontId="4" fillId="0" borderId="26" xfId="51" applyFont="1" applyFill="1" applyBorder="1" applyAlignment="1">
      <alignment horizontal="left"/>
      <protection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24" xfId="51" applyFont="1" applyFill="1" applyBorder="1" applyAlignment="1" applyProtection="1">
      <alignment horizontal="right" vertical="center"/>
      <protection hidden="1" locked="0"/>
    </xf>
    <xf numFmtId="0" fontId="4" fillId="0" borderId="25" xfId="51" applyFont="1" applyFill="1" applyBorder="1" applyAlignment="1">
      <alignment/>
      <protection/>
    </xf>
    <xf numFmtId="0" fontId="4" fillId="0" borderId="26" xfId="51" applyFont="1" applyFill="1" applyBorder="1" applyAlignment="1">
      <alignment/>
      <protection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10" fillId="0" borderId="27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16" xfId="51" applyFont="1" applyBorder="1" applyAlignment="1" applyProtection="1">
      <alignment horizontal="center"/>
      <protection hidden="1"/>
    </xf>
    <xf numFmtId="0" fontId="3" fillId="0" borderId="25" xfId="51" applyFont="1" applyFill="1" applyBorder="1" applyAlignment="1" applyProtection="1">
      <alignment horizontal="left" vertical="center"/>
      <protection hidden="1" locked="0"/>
    </xf>
    <xf numFmtId="0" fontId="3" fillId="0" borderId="26" xfId="51" applyFont="1" applyFill="1" applyBorder="1" applyAlignment="1" applyProtection="1">
      <alignment horizontal="left" vertical="center"/>
      <protection hidden="1" locked="0"/>
    </xf>
    <xf numFmtId="0" fontId="4" fillId="0" borderId="28" xfId="51" applyFont="1" applyBorder="1" applyAlignment="1" applyProtection="1">
      <alignment horizontal="center" vertical="top"/>
      <protection hidden="1"/>
    </xf>
    <xf numFmtId="0" fontId="4" fillId="0" borderId="28" xfId="51" applyFont="1" applyBorder="1" applyAlignment="1">
      <alignment horizontal="center"/>
      <protection/>
    </xf>
    <xf numFmtId="0" fontId="4" fillId="0" borderId="29" xfId="51" applyFont="1" applyBorder="1" applyAlignment="1">
      <alignment/>
      <protection/>
    </xf>
    <xf numFmtId="0" fontId="4" fillId="0" borderId="22" xfId="51" applyFont="1" applyBorder="1" applyAlignment="1" applyProtection="1">
      <alignment horizontal="right" wrapText="1"/>
      <protection hidden="1"/>
    </xf>
    <xf numFmtId="49" fontId="3" fillId="0" borderId="24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1" applyNumberFormat="1" applyFont="1" applyFill="1" applyBorder="1" applyAlignment="1" applyProtection="1">
      <alignment horizontal="left" vertical="center"/>
      <protection hidden="1" locked="0"/>
    </xf>
    <xf numFmtId="0" fontId="4" fillId="0" borderId="25" xfId="51" applyFont="1" applyFill="1" applyBorder="1" applyAlignment="1" applyProtection="1">
      <alignment horizontal="center" vertical="top"/>
      <protection hidden="1"/>
    </xf>
    <xf numFmtId="0" fontId="4" fillId="0" borderId="25" xfId="51" applyFont="1" applyFill="1" applyBorder="1" applyAlignment="1" applyProtection="1">
      <alignment horizontal="center"/>
      <protection hidden="1"/>
    </xf>
    <xf numFmtId="49" fontId="5" fillId="0" borderId="24" xfId="35" applyNumberFormat="1" applyFill="1" applyBorder="1" applyAlignment="1" applyProtection="1">
      <alignment horizontal="left" vertical="center"/>
      <protection hidden="1" locked="0"/>
    </xf>
    <xf numFmtId="0" fontId="17" fillId="0" borderId="0" xfId="55" applyFont="1" applyBorder="1" applyAlignment="1" applyProtection="1">
      <alignment horizontal="left"/>
      <protection hidden="1"/>
    </xf>
    <xf numFmtId="0" fontId="18" fillId="0" borderId="0" xfId="55" applyFont="1" applyBorder="1" applyAlignment="1">
      <alignment/>
      <protection/>
    </xf>
    <xf numFmtId="0" fontId="13" fillId="0" borderId="0" xfId="55" applyFont="1" applyBorder="1" applyAlignment="1" applyProtection="1">
      <alignment horizontal="left"/>
      <protection hidden="1"/>
    </xf>
    <xf numFmtId="0" fontId="9" fillId="0" borderId="0" xfId="55" applyBorder="1" applyAlignment="1">
      <alignment/>
      <protection/>
    </xf>
    <xf numFmtId="0" fontId="9" fillId="0" borderId="22" xfId="5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10" fillId="0" borderId="0" xfId="55" applyFont="1" applyAlignment="1">
      <alignment/>
      <protection/>
    </xf>
    <xf numFmtId="0" fontId="15" fillId="0" borderId="0" xfId="55" applyFont="1" applyBorder="1" applyAlignment="1">
      <alignment horizontal="left" vertical="top" wrapText="1"/>
      <protection/>
    </xf>
    <xf numFmtId="0" fontId="9" fillId="0" borderId="0" xfId="55" applyAlignment="1">
      <alignment/>
      <protection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5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5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Provjera ćelije" xfId="54"/>
    <cellStyle name="Stil 1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ecevo@zvecevo.hr" TargetMode="External" /><Relationship Id="rId2" Type="http://schemas.openxmlformats.org/officeDocument/2006/relationships/hyperlink" Target="http://www.zvecevo.hr/" TargetMode="External" /><Relationship Id="rId3" Type="http://schemas.openxmlformats.org/officeDocument/2006/relationships/hyperlink" Target="mailto:zvecevo@zvecev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66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5.14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">
      <c r="A1" s="165" t="s">
        <v>214</v>
      </c>
      <c r="B1" s="166"/>
      <c r="C1" s="166"/>
      <c r="D1" s="60"/>
      <c r="E1" s="60"/>
      <c r="F1" s="60"/>
      <c r="G1" s="60"/>
      <c r="H1" s="60"/>
      <c r="I1" s="61"/>
      <c r="J1" s="6"/>
      <c r="K1" s="6"/>
      <c r="L1" s="6"/>
    </row>
    <row r="2" spans="1:12" ht="12.75">
      <c r="A2" s="126" t="s">
        <v>215</v>
      </c>
      <c r="B2" s="127"/>
      <c r="C2" s="127"/>
      <c r="D2" s="128"/>
      <c r="E2" s="95" t="s">
        <v>300</v>
      </c>
      <c r="F2" s="8"/>
      <c r="G2" s="9" t="s">
        <v>216</v>
      </c>
      <c r="H2" s="95" t="s">
        <v>304</v>
      </c>
      <c r="I2" s="62"/>
      <c r="J2" s="6"/>
      <c r="K2" s="6"/>
      <c r="L2" s="6"/>
    </row>
    <row r="3" spans="1:12" ht="12.75">
      <c r="A3" s="63"/>
      <c r="B3" s="10"/>
      <c r="C3" s="10"/>
      <c r="D3" s="10"/>
      <c r="E3" s="11"/>
      <c r="F3" s="11"/>
      <c r="G3" s="10"/>
      <c r="H3" s="10"/>
      <c r="I3" s="64"/>
      <c r="J3" s="6"/>
      <c r="K3" s="6"/>
      <c r="L3" s="6"/>
    </row>
    <row r="4" spans="1:12" ht="15">
      <c r="A4" s="129" t="s">
        <v>279</v>
      </c>
      <c r="B4" s="130"/>
      <c r="C4" s="130"/>
      <c r="D4" s="130"/>
      <c r="E4" s="130"/>
      <c r="F4" s="130"/>
      <c r="G4" s="130"/>
      <c r="H4" s="130"/>
      <c r="I4" s="131"/>
      <c r="J4" s="6"/>
      <c r="K4" s="6"/>
      <c r="L4" s="6"/>
    </row>
    <row r="5" spans="1:12" ht="12.75">
      <c r="A5" s="65"/>
      <c r="B5" s="12"/>
      <c r="C5" s="12"/>
      <c r="D5" s="12"/>
      <c r="E5" s="13"/>
      <c r="F5" s="66"/>
      <c r="G5" s="14"/>
      <c r="H5" s="15"/>
      <c r="I5" s="67"/>
      <c r="J5" s="6"/>
      <c r="K5" s="6"/>
      <c r="L5" s="6"/>
    </row>
    <row r="6" spans="1:12" ht="12.75">
      <c r="A6" s="132" t="s">
        <v>217</v>
      </c>
      <c r="B6" s="133"/>
      <c r="C6" s="134" t="s">
        <v>283</v>
      </c>
      <c r="D6" s="135"/>
      <c r="E6" s="25"/>
      <c r="F6" s="25"/>
      <c r="G6" s="25"/>
      <c r="H6" s="25"/>
      <c r="I6" s="68"/>
      <c r="J6" s="6"/>
      <c r="K6" s="6"/>
      <c r="L6" s="6"/>
    </row>
    <row r="7" spans="1:12" ht="12.75">
      <c r="A7" s="69"/>
      <c r="B7" s="18"/>
      <c r="C7" s="12"/>
      <c r="D7" s="12"/>
      <c r="E7" s="25"/>
      <c r="F7" s="25"/>
      <c r="G7" s="25"/>
      <c r="H7" s="25"/>
      <c r="I7" s="68"/>
      <c r="J7" s="6"/>
      <c r="K7" s="6"/>
      <c r="L7" s="6"/>
    </row>
    <row r="8" spans="1:12" ht="12.75">
      <c r="A8" s="136" t="s">
        <v>218</v>
      </c>
      <c r="B8" s="137"/>
      <c r="C8" s="134" t="s">
        <v>284</v>
      </c>
      <c r="D8" s="135"/>
      <c r="E8" s="25"/>
      <c r="F8" s="25"/>
      <c r="G8" s="25"/>
      <c r="H8" s="25"/>
      <c r="I8" s="70"/>
      <c r="J8" s="6"/>
      <c r="K8" s="6"/>
      <c r="L8" s="6"/>
    </row>
    <row r="9" spans="1:12" ht="12.75">
      <c r="A9" s="71"/>
      <c r="B9" s="44"/>
      <c r="C9" s="16"/>
      <c r="D9" s="22"/>
      <c r="E9" s="12"/>
      <c r="F9" s="12"/>
      <c r="G9" s="12"/>
      <c r="H9" s="12"/>
      <c r="I9" s="70"/>
      <c r="J9" s="6"/>
      <c r="K9" s="6"/>
      <c r="L9" s="6"/>
    </row>
    <row r="10" spans="1:12" ht="12.75">
      <c r="A10" s="143" t="s">
        <v>219</v>
      </c>
      <c r="B10" s="144"/>
      <c r="C10" s="134" t="s">
        <v>285</v>
      </c>
      <c r="D10" s="135"/>
      <c r="E10" s="12"/>
      <c r="F10" s="12"/>
      <c r="G10" s="12"/>
      <c r="H10" s="12"/>
      <c r="I10" s="70"/>
      <c r="J10" s="6"/>
      <c r="K10" s="6"/>
      <c r="L10" s="6"/>
    </row>
    <row r="11" spans="1:12" ht="12.75">
      <c r="A11" s="145"/>
      <c r="B11" s="144"/>
      <c r="C11" s="12"/>
      <c r="D11" s="12"/>
      <c r="E11" s="12"/>
      <c r="F11" s="12"/>
      <c r="G11" s="12"/>
      <c r="H11" s="12"/>
      <c r="I11" s="70"/>
      <c r="J11" s="6"/>
      <c r="K11" s="6"/>
      <c r="L11" s="6"/>
    </row>
    <row r="12" spans="1:12" ht="12.75">
      <c r="A12" s="132" t="s">
        <v>220</v>
      </c>
      <c r="B12" s="133"/>
      <c r="C12" s="138" t="s">
        <v>286</v>
      </c>
      <c r="D12" s="139"/>
      <c r="E12" s="139"/>
      <c r="F12" s="139"/>
      <c r="G12" s="139"/>
      <c r="H12" s="139"/>
      <c r="I12" s="140"/>
      <c r="J12" s="6"/>
      <c r="K12" s="6"/>
      <c r="L12" s="6"/>
    </row>
    <row r="13" spans="1:12" ht="12.75">
      <c r="A13" s="69"/>
      <c r="B13" s="18"/>
      <c r="C13" s="17"/>
      <c r="D13" s="12"/>
      <c r="E13" s="12"/>
      <c r="F13" s="12"/>
      <c r="G13" s="12"/>
      <c r="H13" s="12"/>
      <c r="I13" s="70"/>
      <c r="J13" s="6"/>
      <c r="K13" s="6"/>
      <c r="L13" s="6"/>
    </row>
    <row r="14" spans="1:12" ht="12.75">
      <c r="A14" s="132" t="s">
        <v>221</v>
      </c>
      <c r="B14" s="133"/>
      <c r="C14" s="141">
        <v>34000</v>
      </c>
      <c r="D14" s="142"/>
      <c r="E14" s="12"/>
      <c r="F14" s="138" t="s">
        <v>287</v>
      </c>
      <c r="G14" s="139"/>
      <c r="H14" s="139"/>
      <c r="I14" s="140"/>
      <c r="J14" s="6"/>
      <c r="K14" s="6"/>
      <c r="L14" s="6"/>
    </row>
    <row r="15" spans="1:12" ht="12.75">
      <c r="A15" s="69"/>
      <c r="B15" s="18"/>
      <c r="C15" s="12"/>
      <c r="D15" s="12"/>
      <c r="E15" s="12"/>
      <c r="F15" s="12"/>
      <c r="G15" s="12"/>
      <c r="H15" s="12"/>
      <c r="I15" s="70"/>
      <c r="J15" s="6"/>
      <c r="K15" s="6"/>
      <c r="L15" s="6"/>
    </row>
    <row r="16" spans="1:12" ht="12.75">
      <c r="A16" s="132" t="s">
        <v>222</v>
      </c>
      <c r="B16" s="133"/>
      <c r="C16" s="138" t="s">
        <v>288</v>
      </c>
      <c r="D16" s="139"/>
      <c r="E16" s="139"/>
      <c r="F16" s="139"/>
      <c r="G16" s="139"/>
      <c r="H16" s="139"/>
      <c r="I16" s="140"/>
      <c r="J16" s="6"/>
      <c r="K16" s="6"/>
      <c r="L16" s="6"/>
    </row>
    <row r="17" spans="1:12" ht="12.75">
      <c r="A17" s="69"/>
      <c r="B17" s="18"/>
      <c r="C17" s="12"/>
      <c r="D17" s="12"/>
      <c r="E17" s="12"/>
      <c r="F17" s="12"/>
      <c r="G17" s="12"/>
      <c r="H17" s="12"/>
      <c r="I17" s="70"/>
      <c r="J17" s="6"/>
      <c r="K17" s="6"/>
      <c r="L17" s="6"/>
    </row>
    <row r="18" spans="1:12" ht="12.75">
      <c r="A18" s="132" t="s">
        <v>223</v>
      </c>
      <c r="B18" s="133"/>
      <c r="C18" s="146" t="s">
        <v>290</v>
      </c>
      <c r="D18" s="147"/>
      <c r="E18" s="147"/>
      <c r="F18" s="147"/>
      <c r="G18" s="147"/>
      <c r="H18" s="147"/>
      <c r="I18" s="148"/>
      <c r="J18" s="6"/>
      <c r="K18" s="6"/>
      <c r="L18" s="6"/>
    </row>
    <row r="19" spans="1:12" ht="12.75">
      <c r="A19" s="69"/>
      <c r="B19" s="18"/>
      <c r="C19" s="17"/>
      <c r="D19" s="12"/>
      <c r="E19" s="12"/>
      <c r="F19" s="12"/>
      <c r="G19" s="12"/>
      <c r="H19" s="12"/>
      <c r="I19" s="70"/>
      <c r="J19" s="6"/>
      <c r="K19" s="6"/>
      <c r="L19" s="6"/>
    </row>
    <row r="20" spans="1:12" ht="12.75">
      <c r="A20" s="132" t="s">
        <v>224</v>
      </c>
      <c r="B20" s="133"/>
      <c r="C20" s="146" t="s">
        <v>289</v>
      </c>
      <c r="D20" s="147"/>
      <c r="E20" s="147"/>
      <c r="F20" s="147"/>
      <c r="G20" s="147"/>
      <c r="H20" s="147"/>
      <c r="I20" s="148"/>
      <c r="J20" s="6"/>
      <c r="K20" s="6"/>
      <c r="L20" s="6"/>
    </row>
    <row r="21" spans="1:12" ht="12.75">
      <c r="A21" s="69"/>
      <c r="B21" s="18"/>
      <c r="C21" s="17"/>
      <c r="D21" s="12"/>
      <c r="E21" s="12"/>
      <c r="F21" s="12"/>
      <c r="G21" s="12"/>
      <c r="H21" s="12"/>
      <c r="I21" s="70"/>
      <c r="J21" s="6"/>
      <c r="K21" s="6"/>
      <c r="L21" s="6"/>
    </row>
    <row r="22" spans="1:12" ht="12.75">
      <c r="A22" s="132" t="s">
        <v>225</v>
      </c>
      <c r="B22" s="133"/>
      <c r="C22" s="96">
        <v>351</v>
      </c>
      <c r="D22" s="138" t="s">
        <v>287</v>
      </c>
      <c r="E22" s="157"/>
      <c r="F22" s="158"/>
      <c r="G22" s="132"/>
      <c r="H22" s="159"/>
      <c r="I22" s="72"/>
      <c r="J22" s="6"/>
      <c r="K22" s="6"/>
      <c r="L22" s="6"/>
    </row>
    <row r="23" spans="1:12" ht="12.75">
      <c r="A23" s="69"/>
      <c r="B23" s="18"/>
      <c r="C23" s="12"/>
      <c r="D23" s="20"/>
      <c r="E23" s="20"/>
      <c r="F23" s="20"/>
      <c r="G23" s="20"/>
      <c r="H23" s="12"/>
      <c r="I23" s="70"/>
      <c r="J23" s="6"/>
      <c r="K23" s="6"/>
      <c r="L23" s="6"/>
    </row>
    <row r="24" spans="1:12" ht="12.75">
      <c r="A24" s="132" t="s">
        <v>226</v>
      </c>
      <c r="B24" s="133"/>
      <c r="C24" s="96">
        <v>11</v>
      </c>
      <c r="D24" s="138" t="s">
        <v>291</v>
      </c>
      <c r="E24" s="157"/>
      <c r="F24" s="157"/>
      <c r="G24" s="158"/>
      <c r="H24" s="45" t="s">
        <v>227</v>
      </c>
      <c r="I24" s="103">
        <v>271</v>
      </c>
      <c r="J24" s="6"/>
      <c r="K24" s="6"/>
      <c r="L24" s="6"/>
    </row>
    <row r="25" spans="1:12" ht="12.75">
      <c r="A25" s="69"/>
      <c r="B25" s="18"/>
      <c r="C25" s="12"/>
      <c r="D25" s="20"/>
      <c r="E25" s="20"/>
      <c r="F25" s="20"/>
      <c r="G25" s="18"/>
      <c r="H25" s="18" t="s">
        <v>280</v>
      </c>
      <c r="I25" s="73"/>
      <c r="J25" s="6"/>
      <c r="K25" s="6"/>
      <c r="L25" s="6"/>
    </row>
    <row r="26" spans="1:12" ht="12.75">
      <c r="A26" s="132" t="s">
        <v>228</v>
      </c>
      <c r="B26" s="133"/>
      <c r="C26" s="97" t="s">
        <v>292</v>
      </c>
      <c r="D26" s="21"/>
      <c r="E26" s="29"/>
      <c r="F26" s="20"/>
      <c r="G26" s="149" t="s">
        <v>229</v>
      </c>
      <c r="H26" s="133"/>
      <c r="I26" s="98" t="s">
        <v>295</v>
      </c>
      <c r="J26" s="6"/>
      <c r="K26" s="6"/>
      <c r="L26" s="6"/>
    </row>
    <row r="27" spans="1:12" ht="12.75">
      <c r="A27" s="69"/>
      <c r="B27" s="18"/>
      <c r="C27" s="12"/>
      <c r="D27" s="20"/>
      <c r="E27" s="20"/>
      <c r="F27" s="20"/>
      <c r="G27" s="20"/>
      <c r="H27" s="12"/>
      <c r="I27" s="74"/>
      <c r="J27" s="6"/>
      <c r="K27" s="6"/>
      <c r="L27" s="6"/>
    </row>
    <row r="28" spans="1:12" ht="12.75">
      <c r="A28" s="150" t="s">
        <v>230</v>
      </c>
      <c r="B28" s="151"/>
      <c r="C28" s="152"/>
      <c r="D28" s="152"/>
      <c r="E28" s="153" t="s">
        <v>231</v>
      </c>
      <c r="F28" s="154"/>
      <c r="G28" s="154"/>
      <c r="H28" s="155" t="s">
        <v>232</v>
      </c>
      <c r="I28" s="156"/>
      <c r="J28" s="6"/>
      <c r="K28" s="6"/>
      <c r="L28" s="6"/>
    </row>
    <row r="29" spans="1:12" ht="12.75">
      <c r="A29" s="75"/>
      <c r="B29" s="29"/>
      <c r="C29" s="29"/>
      <c r="D29" s="22"/>
      <c r="E29" s="12"/>
      <c r="F29" s="12"/>
      <c r="G29" s="12"/>
      <c r="H29" s="23"/>
      <c r="I29" s="74"/>
      <c r="J29" s="6"/>
      <c r="K29" s="6"/>
      <c r="L29" s="6"/>
    </row>
    <row r="30" spans="1:12" ht="12.75">
      <c r="A30" s="160"/>
      <c r="B30" s="161"/>
      <c r="C30" s="161"/>
      <c r="D30" s="162"/>
      <c r="E30" s="160"/>
      <c r="F30" s="161"/>
      <c r="G30" s="161"/>
      <c r="H30" s="134"/>
      <c r="I30" s="135"/>
      <c r="J30" s="6"/>
      <c r="K30" s="6"/>
      <c r="L30" s="6"/>
    </row>
    <row r="31" spans="1:12" ht="12.75">
      <c r="A31" s="69"/>
      <c r="B31" s="18"/>
      <c r="C31" s="17"/>
      <c r="D31" s="163"/>
      <c r="E31" s="163"/>
      <c r="F31" s="163"/>
      <c r="G31" s="164"/>
      <c r="H31" s="12"/>
      <c r="I31" s="76"/>
      <c r="J31" s="6"/>
      <c r="K31" s="6"/>
      <c r="L31" s="6"/>
    </row>
    <row r="32" spans="1:12" ht="12.75">
      <c r="A32" s="160"/>
      <c r="B32" s="161"/>
      <c r="C32" s="161"/>
      <c r="D32" s="162"/>
      <c r="E32" s="160"/>
      <c r="F32" s="161"/>
      <c r="G32" s="161"/>
      <c r="H32" s="134"/>
      <c r="I32" s="135"/>
      <c r="J32" s="6"/>
      <c r="K32" s="6"/>
      <c r="L32" s="6"/>
    </row>
    <row r="33" spans="1:12" ht="12.75">
      <c r="A33" s="69"/>
      <c r="B33" s="18"/>
      <c r="C33" s="17"/>
      <c r="D33" s="24"/>
      <c r="E33" s="24"/>
      <c r="F33" s="24"/>
      <c r="G33" s="25"/>
      <c r="H33" s="12"/>
      <c r="I33" s="77"/>
      <c r="J33" s="6"/>
      <c r="K33" s="6"/>
      <c r="L33" s="6"/>
    </row>
    <row r="34" spans="1:12" ht="12.75">
      <c r="A34" s="160"/>
      <c r="B34" s="161"/>
      <c r="C34" s="161"/>
      <c r="D34" s="162"/>
      <c r="E34" s="160"/>
      <c r="F34" s="161"/>
      <c r="G34" s="161"/>
      <c r="H34" s="134"/>
      <c r="I34" s="135"/>
      <c r="J34" s="6"/>
      <c r="K34" s="6"/>
      <c r="L34" s="6"/>
    </row>
    <row r="35" spans="1:12" ht="12.75">
      <c r="A35" s="69"/>
      <c r="B35" s="18"/>
      <c r="C35" s="17"/>
      <c r="D35" s="24"/>
      <c r="E35" s="24"/>
      <c r="F35" s="24"/>
      <c r="G35" s="25"/>
      <c r="H35" s="12"/>
      <c r="I35" s="77"/>
      <c r="J35" s="6"/>
      <c r="K35" s="6"/>
      <c r="L35" s="6"/>
    </row>
    <row r="36" spans="1:12" ht="12.75">
      <c r="A36" s="160"/>
      <c r="B36" s="161"/>
      <c r="C36" s="161"/>
      <c r="D36" s="162"/>
      <c r="E36" s="160"/>
      <c r="F36" s="161"/>
      <c r="G36" s="161"/>
      <c r="H36" s="134"/>
      <c r="I36" s="135"/>
      <c r="J36" s="6"/>
      <c r="K36" s="6"/>
      <c r="L36" s="6"/>
    </row>
    <row r="37" spans="1:12" ht="12.75">
      <c r="A37" s="78"/>
      <c r="B37" s="26"/>
      <c r="C37" s="168"/>
      <c r="D37" s="169"/>
      <c r="E37" s="12"/>
      <c r="F37" s="168"/>
      <c r="G37" s="169"/>
      <c r="H37" s="12"/>
      <c r="I37" s="70"/>
      <c r="J37" s="6"/>
      <c r="K37" s="6"/>
      <c r="L37" s="6"/>
    </row>
    <row r="38" spans="1:12" ht="12.75">
      <c r="A38" s="160"/>
      <c r="B38" s="161"/>
      <c r="C38" s="161"/>
      <c r="D38" s="162"/>
      <c r="E38" s="160"/>
      <c r="F38" s="161"/>
      <c r="G38" s="161"/>
      <c r="H38" s="134"/>
      <c r="I38" s="135"/>
      <c r="J38" s="6"/>
      <c r="K38" s="6"/>
      <c r="L38" s="6"/>
    </row>
    <row r="39" spans="1:12" ht="12.75">
      <c r="A39" s="78"/>
      <c r="B39" s="26"/>
      <c r="C39" s="27"/>
      <c r="D39" s="28"/>
      <c r="E39" s="12"/>
      <c r="F39" s="27"/>
      <c r="G39" s="28"/>
      <c r="H39" s="12"/>
      <c r="I39" s="70"/>
      <c r="J39" s="6"/>
      <c r="K39" s="6"/>
      <c r="L39" s="6"/>
    </row>
    <row r="40" spans="1:12" ht="12.75">
      <c r="A40" s="160"/>
      <c r="B40" s="161"/>
      <c r="C40" s="161"/>
      <c r="D40" s="162"/>
      <c r="E40" s="160"/>
      <c r="F40" s="161"/>
      <c r="G40" s="161"/>
      <c r="H40" s="134"/>
      <c r="I40" s="135"/>
      <c r="J40" s="6"/>
      <c r="K40" s="6"/>
      <c r="L40" s="6"/>
    </row>
    <row r="41" spans="1:12" ht="12.75">
      <c r="A41" s="99"/>
      <c r="B41" s="29"/>
      <c r="C41" s="29"/>
      <c r="D41" s="29"/>
      <c r="E41" s="19"/>
      <c r="F41" s="100"/>
      <c r="G41" s="100"/>
      <c r="H41" s="101"/>
      <c r="I41" s="79"/>
      <c r="J41" s="6"/>
      <c r="K41" s="6"/>
      <c r="L41" s="6"/>
    </row>
    <row r="42" spans="1:12" ht="12.75">
      <c r="A42" s="78"/>
      <c r="B42" s="26"/>
      <c r="C42" s="27"/>
      <c r="D42" s="28"/>
      <c r="E42" s="12"/>
      <c r="F42" s="27"/>
      <c r="G42" s="28"/>
      <c r="H42" s="12"/>
      <c r="I42" s="70"/>
      <c r="J42" s="6"/>
      <c r="K42" s="6"/>
      <c r="L42" s="6"/>
    </row>
    <row r="43" spans="1:12" ht="12.75">
      <c r="A43" s="80"/>
      <c r="B43" s="30"/>
      <c r="C43" s="30"/>
      <c r="D43" s="16"/>
      <c r="E43" s="16"/>
      <c r="F43" s="30"/>
      <c r="G43" s="16"/>
      <c r="H43" s="16"/>
      <c r="I43" s="81"/>
      <c r="J43" s="6"/>
      <c r="K43" s="6"/>
      <c r="L43" s="6"/>
    </row>
    <row r="44" spans="1:12" ht="12.75">
      <c r="A44" s="143" t="s">
        <v>233</v>
      </c>
      <c r="B44" s="176"/>
      <c r="C44" s="134"/>
      <c r="D44" s="135"/>
      <c r="E44" s="22"/>
      <c r="F44" s="138"/>
      <c r="G44" s="161"/>
      <c r="H44" s="161"/>
      <c r="I44" s="162"/>
      <c r="J44" s="6"/>
      <c r="K44" s="6"/>
      <c r="L44" s="6"/>
    </row>
    <row r="45" spans="1:12" ht="12.75">
      <c r="A45" s="78"/>
      <c r="B45" s="26"/>
      <c r="C45" s="168"/>
      <c r="D45" s="169"/>
      <c r="E45" s="12"/>
      <c r="F45" s="168"/>
      <c r="G45" s="170"/>
      <c r="H45" s="31"/>
      <c r="I45" s="82"/>
      <c r="J45" s="6"/>
      <c r="K45" s="6"/>
      <c r="L45" s="6"/>
    </row>
    <row r="46" spans="1:12" ht="12.75">
      <c r="A46" s="143" t="s">
        <v>234</v>
      </c>
      <c r="B46" s="176"/>
      <c r="C46" s="138" t="s">
        <v>301</v>
      </c>
      <c r="D46" s="171"/>
      <c r="E46" s="171"/>
      <c r="F46" s="171"/>
      <c r="G46" s="171"/>
      <c r="H46" s="171"/>
      <c r="I46" s="172"/>
      <c r="J46" s="6"/>
      <c r="K46" s="6"/>
      <c r="L46" s="6"/>
    </row>
    <row r="47" spans="1:12" ht="12.75">
      <c r="A47" s="69"/>
      <c r="B47" s="18"/>
      <c r="C47" s="17" t="s">
        <v>235</v>
      </c>
      <c r="D47" s="12"/>
      <c r="E47" s="12"/>
      <c r="F47" s="12"/>
      <c r="G47" s="12"/>
      <c r="H47" s="12"/>
      <c r="I47" s="70"/>
      <c r="J47" s="6"/>
      <c r="K47" s="6"/>
      <c r="L47" s="6"/>
    </row>
    <row r="48" spans="1:12" ht="12.75">
      <c r="A48" s="143" t="s">
        <v>236</v>
      </c>
      <c r="B48" s="176"/>
      <c r="C48" s="177" t="s">
        <v>293</v>
      </c>
      <c r="D48" s="178"/>
      <c r="E48" s="179"/>
      <c r="F48" s="12"/>
      <c r="G48" s="45" t="s">
        <v>237</v>
      </c>
      <c r="H48" s="177" t="s">
        <v>294</v>
      </c>
      <c r="I48" s="179"/>
      <c r="J48" s="6"/>
      <c r="K48" s="6"/>
      <c r="L48" s="6"/>
    </row>
    <row r="49" spans="1:12" ht="12.75">
      <c r="A49" s="69"/>
      <c r="B49" s="18"/>
      <c r="C49" s="17"/>
      <c r="D49" s="12"/>
      <c r="E49" s="12"/>
      <c r="F49" s="12"/>
      <c r="G49" s="12"/>
      <c r="H49" s="12"/>
      <c r="I49" s="70"/>
      <c r="J49" s="6"/>
      <c r="K49" s="6"/>
      <c r="L49" s="6"/>
    </row>
    <row r="50" spans="1:12" ht="12.75">
      <c r="A50" s="143" t="s">
        <v>223</v>
      </c>
      <c r="B50" s="176"/>
      <c r="C50" s="182" t="s">
        <v>290</v>
      </c>
      <c r="D50" s="178"/>
      <c r="E50" s="178"/>
      <c r="F50" s="178"/>
      <c r="G50" s="178"/>
      <c r="H50" s="178"/>
      <c r="I50" s="179"/>
      <c r="J50" s="6"/>
      <c r="K50" s="6"/>
      <c r="L50" s="6"/>
    </row>
    <row r="51" spans="1:12" ht="12.75">
      <c r="A51" s="69"/>
      <c r="B51" s="18"/>
      <c r="C51" s="12"/>
      <c r="D51" s="12"/>
      <c r="E51" s="12"/>
      <c r="F51" s="12"/>
      <c r="G51" s="12"/>
      <c r="H51" s="12"/>
      <c r="I51" s="70"/>
      <c r="J51" s="6"/>
      <c r="K51" s="6"/>
      <c r="L51" s="6"/>
    </row>
    <row r="52" spans="1:12" ht="12.75">
      <c r="A52" s="132" t="s">
        <v>238</v>
      </c>
      <c r="B52" s="133"/>
      <c r="C52" s="177" t="s">
        <v>305</v>
      </c>
      <c r="D52" s="178"/>
      <c r="E52" s="178"/>
      <c r="F52" s="178"/>
      <c r="G52" s="178"/>
      <c r="H52" s="178"/>
      <c r="I52" s="140"/>
      <c r="J52" s="6"/>
      <c r="K52" s="6"/>
      <c r="L52" s="6"/>
    </row>
    <row r="53" spans="1:12" ht="12.75">
      <c r="A53" s="83"/>
      <c r="B53" s="16"/>
      <c r="C53" s="167" t="s">
        <v>239</v>
      </c>
      <c r="D53" s="167"/>
      <c r="E53" s="167"/>
      <c r="F53" s="167"/>
      <c r="G53" s="167"/>
      <c r="H53" s="167"/>
      <c r="I53" s="84"/>
      <c r="J53" s="6"/>
      <c r="K53" s="6"/>
      <c r="L53" s="6"/>
    </row>
    <row r="54" spans="1:12" ht="12.75">
      <c r="A54" s="83"/>
      <c r="B54" s="16"/>
      <c r="C54" s="32"/>
      <c r="D54" s="32"/>
      <c r="E54" s="32"/>
      <c r="F54" s="32"/>
      <c r="G54" s="32"/>
      <c r="H54" s="32"/>
      <c r="I54" s="84"/>
      <c r="J54" s="6"/>
      <c r="K54" s="6"/>
      <c r="L54" s="6"/>
    </row>
    <row r="55" spans="1:12" ht="12.75">
      <c r="A55" s="83"/>
      <c r="B55" s="183" t="s">
        <v>240</v>
      </c>
      <c r="C55" s="184"/>
      <c r="D55" s="184"/>
      <c r="E55" s="184"/>
      <c r="F55" s="43"/>
      <c r="G55" s="43"/>
      <c r="H55" s="43"/>
      <c r="I55" s="85"/>
      <c r="J55" s="6"/>
      <c r="K55" s="6"/>
      <c r="L55" s="6"/>
    </row>
    <row r="56" spans="1:12" ht="12.75">
      <c r="A56" s="83"/>
      <c r="B56" s="185" t="s">
        <v>302</v>
      </c>
      <c r="C56" s="186"/>
      <c r="D56" s="186"/>
      <c r="E56" s="186"/>
      <c r="F56" s="186"/>
      <c r="G56" s="186"/>
      <c r="H56" s="186"/>
      <c r="I56" s="187"/>
      <c r="J56" s="6"/>
      <c r="K56" s="6"/>
      <c r="L56" s="6"/>
    </row>
    <row r="57" spans="1:12" ht="12.75">
      <c r="A57" s="83"/>
      <c r="B57" s="185" t="s">
        <v>303</v>
      </c>
      <c r="C57" s="186"/>
      <c r="D57" s="186"/>
      <c r="E57" s="186"/>
      <c r="F57" s="186"/>
      <c r="G57" s="186"/>
      <c r="H57" s="186"/>
      <c r="I57" s="85"/>
      <c r="J57" s="6"/>
      <c r="K57" s="6"/>
      <c r="L57" s="6"/>
    </row>
    <row r="58" spans="1:12" ht="12.75">
      <c r="A58" s="83"/>
      <c r="B58" s="185" t="s">
        <v>271</v>
      </c>
      <c r="C58" s="186"/>
      <c r="D58" s="186"/>
      <c r="E58" s="186"/>
      <c r="F58" s="186"/>
      <c r="G58" s="186"/>
      <c r="H58" s="186"/>
      <c r="I58" s="187"/>
      <c r="J58" s="6"/>
      <c r="K58" s="6"/>
      <c r="L58" s="6"/>
    </row>
    <row r="59" spans="1:12" ht="12.75">
      <c r="A59" s="83"/>
      <c r="B59" s="185" t="s">
        <v>272</v>
      </c>
      <c r="C59" s="186"/>
      <c r="D59" s="186"/>
      <c r="E59" s="186"/>
      <c r="F59" s="186"/>
      <c r="G59" s="186"/>
      <c r="H59" s="186"/>
      <c r="I59" s="187"/>
      <c r="J59" s="6"/>
      <c r="K59" s="6"/>
      <c r="L59" s="6"/>
    </row>
    <row r="60" spans="1:12" ht="12.75">
      <c r="A60" s="83"/>
      <c r="B60" s="86"/>
      <c r="C60" s="87"/>
      <c r="D60" s="87"/>
      <c r="E60" s="87"/>
      <c r="F60" s="87"/>
      <c r="G60" s="87"/>
      <c r="H60" s="87"/>
      <c r="I60" s="88"/>
      <c r="J60" s="6"/>
      <c r="K60" s="6"/>
      <c r="L60" s="6"/>
    </row>
    <row r="61" spans="1:12" ht="12.75">
      <c r="A61" s="83"/>
      <c r="B61" s="86"/>
      <c r="C61" s="87"/>
      <c r="D61" s="87"/>
      <c r="E61" s="87"/>
      <c r="F61" s="87"/>
      <c r="G61" s="87"/>
      <c r="H61" s="87"/>
      <c r="I61" s="88"/>
      <c r="J61" s="6"/>
      <c r="K61" s="6"/>
      <c r="L61" s="6"/>
    </row>
    <row r="62" spans="1:12" ht="13.5" thickBot="1">
      <c r="A62" s="83"/>
      <c r="B62" s="86"/>
      <c r="C62" s="87"/>
      <c r="D62" s="87"/>
      <c r="E62" s="87"/>
      <c r="F62" s="87"/>
      <c r="G62" s="124"/>
      <c r="H62" s="124"/>
      <c r="I62" s="125"/>
      <c r="J62" s="6"/>
      <c r="K62" s="6"/>
      <c r="L62" s="6"/>
    </row>
    <row r="63" spans="1:12" ht="12.75">
      <c r="A63" s="83"/>
      <c r="B63" s="86"/>
      <c r="C63" s="87"/>
      <c r="D63" s="87"/>
      <c r="E63" s="87"/>
      <c r="F63" s="87"/>
      <c r="G63" s="87"/>
      <c r="H63" s="87"/>
      <c r="I63" s="88"/>
      <c r="J63" s="6"/>
      <c r="K63" s="6"/>
      <c r="L63" s="6"/>
    </row>
    <row r="64" spans="1:12" ht="13.5" thickBot="1">
      <c r="A64" s="89" t="s">
        <v>241</v>
      </c>
      <c r="B64" s="12"/>
      <c r="C64" s="12"/>
      <c r="D64" s="12"/>
      <c r="E64" s="12"/>
      <c r="F64" s="12"/>
      <c r="G64" s="33"/>
      <c r="H64" s="34"/>
      <c r="I64" s="90"/>
      <c r="J64" s="6"/>
      <c r="K64" s="6"/>
      <c r="L64" s="6"/>
    </row>
    <row r="65" spans="1:12" ht="12.75">
      <c r="A65" s="65"/>
      <c r="B65" s="12"/>
      <c r="C65" s="12"/>
      <c r="D65" s="12"/>
      <c r="E65" s="16" t="s">
        <v>242</v>
      </c>
      <c r="F65" s="29"/>
      <c r="G65" s="173" t="s">
        <v>243</v>
      </c>
      <c r="H65" s="174"/>
      <c r="I65" s="175"/>
      <c r="J65" s="6"/>
      <c r="K65" s="6"/>
      <c r="L65" s="6"/>
    </row>
    <row r="66" spans="1:12" ht="12.75">
      <c r="A66" s="91"/>
      <c r="B66" s="92"/>
      <c r="C66" s="93"/>
      <c r="D66" s="93"/>
      <c r="E66" s="93"/>
      <c r="F66" s="93"/>
      <c r="G66" s="180"/>
      <c r="H66" s="181"/>
      <c r="I66" s="94"/>
      <c r="J66" s="6"/>
      <c r="K66" s="6"/>
      <c r="L66" s="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6:H66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5:I65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vecevo@zvecevo.hr"/>
    <hyperlink ref="C20" r:id="rId2" display="www.zvecevo.hr"/>
    <hyperlink ref="C50" r:id="rId3" display="zvecevo@zvecev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22"/>
  <sheetViews>
    <sheetView view="pageBreakPreview" zoomScale="110" zoomScaleSheetLayoutView="110" zoomScalePageLayoutView="0" workbookViewId="0" topLeftCell="A94">
      <selection activeCell="Q17" sqref="Q17"/>
    </sheetView>
  </sheetViews>
  <sheetFormatPr defaultColWidth="9.140625" defaultRowHeight="12.75"/>
  <cols>
    <col min="1" max="9" width="9.140625" style="46" customWidth="1"/>
    <col min="10" max="11" width="15.140625" style="46" customWidth="1"/>
    <col min="12" max="16384" width="9.140625" style="46" customWidth="1"/>
  </cols>
  <sheetData>
    <row r="1" spans="1:11" ht="12.75" customHeight="1">
      <c r="A1" s="221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306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296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1">
      <c r="A4" s="226" t="s">
        <v>50</v>
      </c>
      <c r="B4" s="227"/>
      <c r="C4" s="227"/>
      <c r="D4" s="227"/>
      <c r="E4" s="227"/>
      <c r="F4" s="227"/>
      <c r="G4" s="227"/>
      <c r="H4" s="228"/>
      <c r="I4" s="49" t="s">
        <v>244</v>
      </c>
      <c r="J4" s="105" t="s">
        <v>281</v>
      </c>
      <c r="K4" s="105" t="s">
        <v>282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48">
        <v>2</v>
      </c>
      <c r="J5" s="104">
        <v>3</v>
      </c>
      <c r="K5" s="104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197" t="s">
        <v>51</v>
      </c>
      <c r="B7" s="198"/>
      <c r="C7" s="198"/>
      <c r="D7" s="198"/>
      <c r="E7" s="198"/>
      <c r="F7" s="198"/>
      <c r="G7" s="198"/>
      <c r="H7" s="220"/>
      <c r="I7" s="3">
        <v>1</v>
      </c>
      <c r="J7" s="108"/>
      <c r="K7" s="108"/>
    </row>
    <row r="8" spans="1:11" ht="12.75">
      <c r="A8" s="204" t="s">
        <v>8</v>
      </c>
      <c r="B8" s="205"/>
      <c r="C8" s="205"/>
      <c r="D8" s="205"/>
      <c r="E8" s="205"/>
      <c r="F8" s="205"/>
      <c r="G8" s="205"/>
      <c r="H8" s="206"/>
      <c r="I8" s="1">
        <v>2</v>
      </c>
      <c r="J8" s="109">
        <f>J9+J16+J26+J35+J39</f>
        <v>181855253</v>
      </c>
      <c r="K8" s="109">
        <f>K9+K16+K26+K35+K39</f>
        <v>152949982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109">
        <f>SUM(J10:J15)</f>
        <v>13660949</v>
      </c>
      <c r="K9" s="109">
        <f>SUM(K10:K15)</f>
        <v>13662318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110"/>
      <c r="K10" s="110"/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110">
        <v>13660949</v>
      </c>
      <c r="K11" s="110">
        <v>13662318</v>
      </c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110"/>
      <c r="K12" s="110"/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110"/>
      <c r="K13" s="110"/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110"/>
      <c r="K14" s="110"/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110"/>
      <c r="K15" s="110"/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109">
        <f>SUM(J17:J25)</f>
        <v>141877715</v>
      </c>
      <c r="K16" s="109">
        <f>SUM(K17:K25)</f>
        <v>138257664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110">
        <v>33943643</v>
      </c>
      <c r="K17" s="110">
        <v>33943643</v>
      </c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110">
        <v>28292378</v>
      </c>
      <c r="K18" s="110">
        <v>27369023</v>
      </c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110">
        <v>78935273</v>
      </c>
      <c r="K19" s="110">
        <v>76428693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110">
        <v>359835</v>
      </c>
      <c r="K20" s="110">
        <v>134219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110"/>
      <c r="K21" s="110"/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110">
        <v>40000</v>
      </c>
      <c r="K22" s="110">
        <v>40000</v>
      </c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110">
        <v>306586</v>
      </c>
      <c r="K23" s="110">
        <v>342086</v>
      </c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110"/>
      <c r="K24" s="110"/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110"/>
      <c r="K25" s="110"/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109">
        <f>SUM(J27:J34)</f>
        <v>25864425</v>
      </c>
      <c r="K26" s="109">
        <f>SUM(K27:K34)</f>
        <v>1030000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110">
        <v>24854425</v>
      </c>
      <c r="K27" s="110">
        <v>20000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110"/>
      <c r="K28" s="110"/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110"/>
      <c r="K29" s="110"/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110"/>
      <c r="K30" s="110"/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110">
        <v>10000</v>
      </c>
      <c r="K31" s="110">
        <v>10000</v>
      </c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110">
        <v>1000000</v>
      </c>
      <c r="K32" s="110">
        <v>1000000</v>
      </c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110"/>
      <c r="K33" s="110"/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110"/>
      <c r="K34" s="110"/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109">
        <f>SUM(J36:J38)</f>
        <v>452164</v>
      </c>
      <c r="K35" s="109">
        <f>SUM(K36:K38)</f>
        <v>0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110"/>
      <c r="K36" s="110"/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110">
        <v>347199</v>
      </c>
      <c r="K37" s="110">
        <v>0</v>
      </c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110">
        <v>104965</v>
      </c>
      <c r="K38" s="110">
        <v>0</v>
      </c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110"/>
      <c r="K39" s="110"/>
    </row>
    <row r="40" spans="1:11" ht="12.75">
      <c r="A40" s="204" t="s">
        <v>206</v>
      </c>
      <c r="B40" s="205"/>
      <c r="C40" s="205"/>
      <c r="D40" s="205"/>
      <c r="E40" s="205"/>
      <c r="F40" s="205"/>
      <c r="G40" s="205"/>
      <c r="H40" s="206"/>
      <c r="I40" s="1">
        <v>34</v>
      </c>
      <c r="J40" s="109">
        <f>J41+J49+J56+J64</f>
        <v>90457564</v>
      </c>
      <c r="K40" s="109">
        <f>K41+K49+K56+K64</f>
        <v>36537033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109">
        <f>SUM(J42:J48)</f>
        <v>28631612</v>
      </c>
      <c r="K41" s="109">
        <f>SUM(K42:K48)</f>
        <v>21206292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110">
        <v>19335720</v>
      </c>
      <c r="K42" s="110">
        <v>12421799</v>
      </c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110">
        <v>2917700</v>
      </c>
      <c r="K43" s="110">
        <v>3061807</v>
      </c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110">
        <v>5905944</v>
      </c>
      <c r="K44" s="110">
        <v>5414808</v>
      </c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110">
        <v>472248</v>
      </c>
      <c r="K45" s="110">
        <v>307878</v>
      </c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110"/>
      <c r="K46" s="110"/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110"/>
      <c r="K47" s="110"/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110"/>
      <c r="K48" s="110"/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109">
        <f>SUM(J50:J55)</f>
        <v>59251095</v>
      </c>
      <c r="K49" s="109">
        <f>SUM(K50:K55)</f>
        <v>12502899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110">
        <v>39316259</v>
      </c>
      <c r="K50" s="110">
        <v>0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110">
        <v>15861880</v>
      </c>
      <c r="K51" s="110">
        <v>9971729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110"/>
      <c r="K52" s="110"/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110">
        <v>77598</v>
      </c>
      <c r="K53" s="110">
        <v>92166</v>
      </c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110">
        <v>456816</v>
      </c>
      <c r="K54" s="110">
        <v>539332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110">
        <v>3538542</v>
      </c>
      <c r="K55" s="110">
        <v>1899672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109">
        <f>SUM(J57:J63)</f>
        <v>2457139</v>
      </c>
      <c r="K56" s="109">
        <f>SUM(K57:K63)</f>
        <v>2434491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110"/>
      <c r="K57" s="110"/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110"/>
      <c r="K58" s="110"/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110"/>
      <c r="K59" s="110"/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110"/>
      <c r="K60" s="110"/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110"/>
      <c r="K61" s="110"/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110">
        <v>2439170</v>
      </c>
      <c r="K62" s="110">
        <v>2434491</v>
      </c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110">
        <v>17969</v>
      </c>
      <c r="K63" s="110">
        <v>0</v>
      </c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110">
        <v>117718</v>
      </c>
      <c r="K64" s="110">
        <v>393351</v>
      </c>
    </row>
    <row r="65" spans="1:11" ht="12.75">
      <c r="A65" s="204" t="s">
        <v>47</v>
      </c>
      <c r="B65" s="205"/>
      <c r="C65" s="205"/>
      <c r="D65" s="205"/>
      <c r="E65" s="205"/>
      <c r="F65" s="205"/>
      <c r="G65" s="205"/>
      <c r="H65" s="206"/>
      <c r="I65" s="1">
        <v>59</v>
      </c>
      <c r="J65" s="110">
        <v>99040</v>
      </c>
      <c r="K65" s="110">
        <v>69360</v>
      </c>
    </row>
    <row r="66" spans="1:11" ht="12.75">
      <c r="A66" s="204" t="s">
        <v>207</v>
      </c>
      <c r="B66" s="205"/>
      <c r="C66" s="205"/>
      <c r="D66" s="205"/>
      <c r="E66" s="205"/>
      <c r="F66" s="205"/>
      <c r="G66" s="205"/>
      <c r="H66" s="206"/>
      <c r="I66" s="1">
        <v>60</v>
      </c>
      <c r="J66" s="109">
        <f>J7+J8+J40+J65</f>
        <v>272411857</v>
      </c>
      <c r="K66" s="109">
        <f>K7+K8+K40+K65</f>
        <v>189556375</v>
      </c>
    </row>
    <row r="67" spans="1:11" ht="12.75">
      <c r="A67" s="215" t="s">
        <v>82</v>
      </c>
      <c r="B67" s="216"/>
      <c r="C67" s="216"/>
      <c r="D67" s="216"/>
      <c r="E67" s="216"/>
      <c r="F67" s="216"/>
      <c r="G67" s="216"/>
      <c r="H67" s="217"/>
      <c r="I67" s="4">
        <v>61</v>
      </c>
      <c r="J67" s="111"/>
      <c r="K67" s="111"/>
    </row>
    <row r="68" spans="1:11" ht="12.75">
      <c r="A68" s="193" t="s">
        <v>49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7" t="s">
        <v>160</v>
      </c>
      <c r="B69" s="198"/>
      <c r="C69" s="198"/>
      <c r="D69" s="198"/>
      <c r="E69" s="198"/>
      <c r="F69" s="198"/>
      <c r="G69" s="198"/>
      <c r="H69" s="220"/>
      <c r="I69" s="3">
        <v>62</v>
      </c>
      <c r="J69" s="112">
        <f>J70+J71+J72+J78+J79+J82+J85</f>
        <v>28138677</v>
      </c>
      <c r="K69" s="112">
        <f>K70+K71+K72+K78+K79+K82+K85</f>
        <v>30834331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110">
        <v>76474000</v>
      </c>
      <c r="K70" s="110">
        <v>76474000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110">
        <v>25087130</v>
      </c>
      <c r="K71" s="110">
        <v>25087130</v>
      </c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109">
        <f>J73+J74-J75+J76+J77</f>
        <v>2325242</v>
      </c>
      <c r="K72" s="109">
        <f>K73+K74-K75+K76+K77</f>
        <v>2325242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110">
        <v>2325242</v>
      </c>
      <c r="K73" s="110">
        <v>2325242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110">
        <v>86146</v>
      </c>
      <c r="K74" s="110">
        <v>86146</v>
      </c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110">
        <v>86146</v>
      </c>
      <c r="K75" s="110">
        <v>86146</v>
      </c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110"/>
      <c r="K76" s="110"/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110"/>
      <c r="K77" s="110"/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110">
        <v>32510638</v>
      </c>
      <c r="K78" s="110">
        <v>26658723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109">
        <f>J80-J81</f>
        <v>-74395224</v>
      </c>
      <c r="K79" s="109">
        <f>K80-K81</f>
        <v>-108258333</v>
      </c>
    </row>
    <row r="80" spans="1:11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110"/>
      <c r="K80" s="110"/>
    </row>
    <row r="81" spans="1:11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110">
        <f>49485683+24909541</f>
        <v>74395224</v>
      </c>
      <c r="K81" s="110">
        <v>108258333</v>
      </c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109">
        <f>J83-J84</f>
        <v>-33863109</v>
      </c>
      <c r="K82" s="109">
        <f>K83-K84</f>
        <v>8547569</v>
      </c>
    </row>
    <row r="83" spans="1:11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110"/>
      <c r="K83" s="110">
        <v>8547569</v>
      </c>
    </row>
    <row r="84" spans="1:11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110">
        <v>33863109</v>
      </c>
      <c r="K84" s="110"/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110"/>
      <c r="K85" s="110"/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109">
        <f>SUM(J87:J89)</f>
        <v>674504</v>
      </c>
      <c r="K86" s="109">
        <f>SUM(K87:K89)</f>
        <v>596439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110">
        <v>674504</v>
      </c>
      <c r="K87" s="110">
        <v>596439</v>
      </c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110"/>
      <c r="K88" s="110"/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110"/>
      <c r="K89" s="110"/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109">
        <f>SUM(J91:J99)</f>
        <v>41924650</v>
      </c>
      <c r="K90" s="109">
        <f>SUM(K91:K99)</f>
        <v>71276201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110"/>
      <c r="K91" s="110"/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110"/>
      <c r="K92" s="110"/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110">
        <v>41452362</v>
      </c>
      <c r="K93" s="110">
        <v>42567268</v>
      </c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110"/>
      <c r="K94" s="110"/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110"/>
      <c r="K95" s="110">
        <v>22857018</v>
      </c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110"/>
      <c r="K96" s="110"/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110"/>
      <c r="K97" s="110"/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110">
        <v>472288</v>
      </c>
      <c r="K98" s="110">
        <v>0</v>
      </c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110"/>
      <c r="K99" s="110">
        <v>5851915</v>
      </c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109">
        <f>SUM(J101:J112)</f>
        <v>201408449</v>
      </c>
      <c r="K100" s="109">
        <f>SUM(K101:K112)</f>
        <v>86648903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110">
        <v>87306</v>
      </c>
      <c r="K101" s="110">
        <v>86190</v>
      </c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110">
        <v>70012088</v>
      </c>
      <c r="K102" s="110">
        <v>12853737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110">
        <v>26822231</v>
      </c>
      <c r="K103" s="110">
        <v>23631811</v>
      </c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110"/>
      <c r="K104" s="114"/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110">
        <v>73474294</v>
      </c>
      <c r="K105" s="110">
        <v>36719773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110"/>
      <c r="K106" s="110"/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110"/>
      <c r="K107" s="110"/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110">
        <v>1235977</v>
      </c>
      <c r="K108" s="110">
        <v>1169755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110">
        <v>18992705</v>
      </c>
      <c r="K109" s="110">
        <v>5406168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110">
        <v>45927</v>
      </c>
      <c r="K110" s="110">
        <v>45927</v>
      </c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110"/>
      <c r="K111" s="110"/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110">
        <v>10737921</v>
      </c>
      <c r="K112" s="110">
        <f>6373459+362084-1</f>
        <v>6735542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110">
        <v>265577</v>
      </c>
      <c r="K113" s="110">
        <v>200501</v>
      </c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109">
        <f>J69+J86+J90+J100+J113</f>
        <v>272411857</v>
      </c>
      <c r="K114" s="109">
        <f>K69+K86+K90+K100+K113</f>
        <v>189556375</v>
      </c>
    </row>
    <row r="115" spans="1:11" ht="12.75">
      <c r="A115" s="190" t="s">
        <v>48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111"/>
      <c r="K115" s="111"/>
    </row>
    <row r="116" spans="1:11" ht="12.75">
      <c r="A116" s="193" t="s">
        <v>273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155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110"/>
      <c r="K118" s="110"/>
    </row>
    <row r="119" spans="1:11" ht="12.75">
      <c r="A119" s="207" t="s">
        <v>4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111"/>
      <c r="K119" s="111"/>
    </row>
    <row r="120" spans="1:11" ht="12.75">
      <c r="A120" s="210" t="s">
        <v>274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  <row r="122" spans="10:11" ht="12.75">
      <c r="J122" s="113">
        <f>J66-J114</f>
        <v>0</v>
      </c>
      <c r="K122" s="113">
        <f>K66-K114</f>
        <v>0</v>
      </c>
    </row>
  </sheetData>
  <sheetProtection/>
  <mergeCells count="121"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  <mergeCell ref="A15:H15"/>
    <mergeCell ref="A16:H16"/>
    <mergeCell ref="A9:H9"/>
    <mergeCell ref="A10:H10"/>
    <mergeCell ref="A11:H11"/>
    <mergeCell ref="A12:H1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29:H29"/>
    <mergeCell ref="A30:H30"/>
    <mergeCell ref="A31:H31"/>
    <mergeCell ref="A32:H32"/>
    <mergeCell ref="A39:H39"/>
    <mergeCell ref="A40:H40"/>
    <mergeCell ref="A33:H33"/>
    <mergeCell ref="A34:H34"/>
    <mergeCell ref="A35:H35"/>
    <mergeCell ref="A36:H3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53:H53"/>
    <mergeCell ref="A54:H54"/>
    <mergeCell ref="A55:H55"/>
    <mergeCell ref="A56:H56"/>
    <mergeCell ref="A63:H63"/>
    <mergeCell ref="A64:H64"/>
    <mergeCell ref="A57:H57"/>
    <mergeCell ref="A58:H58"/>
    <mergeCell ref="A59:H59"/>
    <mergeCell ref="A60:H6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77:H77"/>
    <mergeCell ref="A78:H78"/>
    <mergeCell ref="A79:H79"/>
    <mergeCell ref="A80:H80"/>
    <mergeCell ref="A87:H87"/>
    <mergeCell ref="A88:H88"/>
    <mergeCell ref="A81:H81"/>
    <mergeCell ref="A82:H82"/>
    <mergeCell ref="A83:H83"/>
    <mergeCell ref="A84:H8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01:H101"/>
    <mergeCell ref="A102:H102"/>
    <mergeCell ref="A103:H103"/>
    <mergeCell ref="A104:H104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:K67 J70:K70 J86:K115">
      <formula1>0</formula1>
    </dataValidation>
  </dataValidations>
  <printOptions/>
  <pageMargins left="0.75" right="0.48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71"/>
  <sheetViews>
    <sheetView view="pageBreakPreview" zoomScale="110" zoomScaleSheetLayoutView="110" zoomScalePageLayoutView="0" workbookViewId="0" topLeftCell="A1">
      <selection activeCell="M36" sqref="M36"/>
    </sheetView>
  </sheetViews>
  <sheetFormatPr defaultColWidth="9.140625" defaultRowHeight="12.75"/>
  <cols>
    <col min="1" max="9" width="9.140625" style="46" customWidth="1"/>
    <col min="10" max="10" width="9.8515625" style="46" customWidth="1"/>
    <col min="11" max="11" width="10.28125" style="46" customWidth="1"/>
    <col min="12" max="12" width="9.851562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36" t="s">
        <v>307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49" t="s">
        <v>297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.75">
      <c r="A4" s="248" t="s">
        <v>50</v>
      </c>
      <c r="B4" s="248"/>
      <c r="C4" s="248"/>
      <c r="D4" s="248"/>
      <c r="E4" s="248"/>
      <c r="F4" s="248"/>
      <c r="G4" s="248"/>
      <c r="H4" s="248"/>
      <c r="I4" s="49" t="s">
        <v>245</v>
      </c>
      <c r="J4" s="247" t="s">
        <v>281</v>
      </c>
      <c r="K4" s="247"/>
      <c r="L4" s="247" t="s">
        <v>282</v>
      </c>
      <c r="M4" s="247"/>
    </row>
    <row r="5" spans="1:13" ht="12.75">
      <c r="A5" s="248"/>
      <c r="B5" s="248"/>
      <c r="C5" s="248"/>
      <c r="D5" s="248"/>
      <c r="E5" s="248"/>
      <c r="F5" s="248"/>
      <c r="G5" s="248"/>
      <c r="H5" s="248"/>
      <c r="I5" s="49"/>
      <c r="J5" s="105" t="s">
        <v>277</v>
      </c>
      <c r="K5" s="105" t="s">
        <v>278</v>
      </c>
      <c r="L5" s="105" t="s">
        <v>277</v>
      </c>
      <c r="M5" s="105" t="s">
        <v>278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50">
        <v>2</v>
      </c>
      <c r="J6" s="105">
        <v>3</v>
      </c>
      <c r="K6" s="105">
        <v>4</v>
      </c>
      <c r="L6" s="105">
        <v>5</v>
      </c>
      <c r="M6" s="105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220"/>
      <c r="I7" s="3">
        <v>111</v>
      </c>
      <c r="J7" s="112">
        <f>SUM(J8:J9)</f>
        <v>77803890</v>
      </c>
      <c r="K7" s="112">
        <f>SUM(K8:K9)</f>
        <v>26088575</v>
      </c>
      <c r="L7" s="112">
        <f>SUM(L8:L9)</f>
        <v>173942410</v>
      </c>
      <c r="M7" s="112">
        <f>SUM(M8:M9)</f>
        <v>27656494</v>
      </c>
    </row>
    <row r="8" spans="1:13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110">
        <v>76441604</v>
      </c>
      <c r="K8" s="110">
        <v>25636881</v>
      </c>
      <c r="L8" s="110">
        <v>72601420</v>
      </c>
      <c r="M8" s="110">
        <v>26891744</v>
      </c>
    </row>
    <row r="9" spans="1:13" ht="12.75">
      <c r="A9" s="204" t="s">
        <v>94</v>
      </c>
      <c r="B9" s="205"/>
      <c r="C9" s="205"/>
      <c r="D9" s="205"/>
      <c r="E9" s="205"/>
      <c r="F9" s="205"/>
      <c r="G9" s="205"/>
      <c r="H9" s="206"/>
      <c r="I9" s="1">
        <v>113</v>
      </c>
      <c r="J9" s="110">
        <v>1362286</v>
      </c>
      <c r="K9" s="110">
        <v>451694</v>
      </c>
      <c r="L9" s="110">
        <v>101340990</v>
      </c>
      <c r="M9" s="110">
        <v>764750</v>
      </c>
    </row>
    <row r="10" spans="1:13" ht="12.75">
      <c r="A10" s="204" t="s">
        <v>7</v>
      </c>
      <c r="B10" s="205"/>
      <c r="C10" s="205"/>
      <c r="D10" s="205"/>
      <c r="E10" s="205"/>
      <c r="F10" s="205"/>
      <c r="G10" s="205"/>
      <c r="H10" s="206"/>
      <c r="I10" s="1">
        <v>114</v>
      </c>
      <c r="J10" s="109">
        <f>J11+J12+J16+J20+J21+J22+J25+J26</f>
        <v>96604080</v>
      </c>
      <c r="K10" s="109">
        <f>K11+K12+K16+K20+K21+K22+K25+K26</f>
        <v>28327612</v>
      </c>
      <c r="L10" s="109">
        <f>L11+L12+L16+L20+L21+L22+L25+L26</f>
        <v>137395738</v>
      </c>
      <c r="M10" s="109">
        <f>M11+M12+M16+M20+M21+M22+M25+M26</f>
        <v>39914092</v>
      </c>
    </row>
    <row r="11" spans="1:13" ht="12.75">
      <c r="A11" s="204" t="s">
        <v>95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110">
        <v>2162721</v>
      </c>
      <c r="K11" s="110">
        <v>1149059</v>
      </c>
      <c r="L11" s="110">
        <v>211033</v>
      </c>
      <c r="M11" s="110">
        <v>2109550</v>
      </c>
    </row>
    <row r="12" spans="1:13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109">
        <f>SUM(J13:J15)</f>
        <v>64918235</v>
      </c>
      <c r="K12" s="109">
        <f>SUM(K13:K15)</f>
        <v>19624455</v>
      </c>
      <c r="L12" s="109">
        <f>SUM(L13:L15)</f>
        <v>55355214</v>
      </c>
      <c r="M12" s="109">
        <f>SUM(M13:M15)</f>
        <v>23194591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110">
        <v>52495398</v>
      </c>
      <c r="K13" s="110">
        <v>16067254</v>
      </c>
      <c r="L13" s="110">
        <v>43292374</v>
      </c>
      <c r="M13" s="110">
        <v>16375356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110">
        <v>824644</v>
      </c>
      <c r="K14" s="110">
        <v>19795</v>
      </c>
      <c r="L14" s="110">
        <v>233233</v>
      </c>
      <c r="M14" s="110">
        <v>46040</v>
      </c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110">
        <v>11598193</v>
      </c>
      <c r="K15" s="110">
        <v>3537406</v>
      </c>
      <c r="L15" s="110">
        <v>11829607</v>
      </c>
      <c r="M15" s="110">
        <v>6773195</v>
      </c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109">
        <f>SUM(J17:J19)</f>
        <v>16795268</v>
      </c>
      <c r="K16" s="109">
        <f>SUM(K17:K19)</f>
        <v>4242509</v>
      </c>
      <c r="L16" s="109">
        <f>SUM(L17:L19)</f>
        <v>17776417</v>
      </c>
      <c r="M16" s="109">
        <f>SUM(M17:M19)</f>
        <v>4871222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110">
        <v>11001970</v>
      </c>
      <c r="K17" s="110">
        <v>2786230</v>
      </c>
      <c r="L17" s="110">
        <v>11588228</v>
      </c>
      <c r="M17" s="110">
        <v>3204985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110">
        <v>3362105</v>
      </c>
      <c r="K18" s="110">
        <v>841492</v>
      </c>
      <c r="L18" s="110">
        <v>3654356</v>
      </c>
      <c r="M18" s="110">
        <v>982967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110">
        <v>2431193</v>
      </c>
      <c r="K19" s="110">
        <v>614787</v>
      </c>
      <c r="L19" s="110">
        <v>2533833</v>
      </c>
      <c r="M19" s="110">
        <v>683270</v>
      </c>
    </row>
    <row r="20" spans="1:13" ht="12.75">
      <c r="A20" s="204" t="s">
        <v>96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110">
        <v>3863066</v>
      </c>
      <c r="K20" s="110">
        <v>936734</v>
      </c>
      <c r="L20" s="110">
        <v>3685552</v>
      </c>
      <c r="M20" s="110">
        <v>906445</v>
      </c>
    </row>
    <row r="21" spans="1:13" ht="12.75">
      <c r="A21" s="204" t="s">
        <v>97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110">
        <v>3950321</v>
      </c>
      <c r="K21" s="110">
        <v>1163337</v>
      </c>
      <c r="L21" s="110">
        <v>3021121</v>
      </c>
      <c r="M21" s="110">
        <v>1014784</v>
      </c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109">
        <f>SUM(J23:J24)</f>
        <v>0</v>
      </c>
      <c r="K22" s="109">
        <f>SUM(K23:K24)</f>
        <v>0</v>
      </c>
      <c r="L22" s="109">
        <f>SUM(L23:L24)</f>
        <v>0</v>
      </c>
      <c r="M22" s="109">
        <f>SUM(M23:M24)</f>
        <v>0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110"/>
      <c r="K23" s="110"/>
      <c r="L23" s="110"/>
      <c r="M23" s="110"/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110"/>
      <c r="K24" s="110"/>
      <c r="L24" s="110"/>
      <c r="M24" s="110"/>
    </row>
    <row r="25" spans="1:13" ht="12.75">
      <c r="A25" s="204" t="s">
        <v>98</v>
      </c>
      <c r="B25" s="205"/>
      <c r="C25" s="205"/>
      <c r="D25" s="205"/>
      <c r="E25" s="205"/>
      <c r="F25" s="205"/>
      <c r="G25" s="205"/>
      <c r="H25" s="206"/>
      <c r="I25" s="1">
        <v>129</v>
      </c>
      <c r="J25" s="110"/>
      <c r="K25" s="110"/>
      <c r="L25" s="110"/>
      <c r="M25" s="110"/>
    </row>
    <row r="26" spans="1:13" ht="12.75">
      <c r="A26" s="204" t="s">
        <v>41</v>
      </c>
      <c r="B26" s="205"/>
      <c r="C26" s="205"/>
      <c r="D26" s="205"/>
      <c r="E26" s="205"/>
      <c r="F26" s="205"/>
      <c r="G26" s="205"/>
      <c r="H26" s="206"/>
      <c r="I26" s="1">
        <v>130</v>
      </c>
      <c r="J26" s="110">
        <v>4914469</v>
      </c>
      <c r="K26" s="110">
        <v>1211518</v>
      </c>
      <c r="L26" s="110">
        <v>57346401</v>
      </c>
      <c r="M26" s="110">
        <v>7817500</v>
      </c>
    </row>
    <row r="27" spans="1:13" ht="12.75">
      <c r="A27" s="204" t="s">
        <v>179</v>
      </c>
      <c r="B27" s="205"/>
      <c r="C27" s="205"/>
      <c r="D27" s="205"/>
      <c r="E27" s="205"/>
      <c r="F27" s="205"/>
      <c r="G27" s="205"/>
      <c r="H27" s="206"/>
      <c r="I27" s="1">
        <v>131</v>
      </c>
      <c r="J27" s="109">
        <f>SUM(J28:J32)</f>
        <v>1265750</v>
      </c>
      <c r="K27" s="109">
        <f>SUM(K28:K32)</f>
        <v>138064</v>
      </c>
      <c r="L27" s="109">
        <f>SUM(L28:L32)</f>
        <v>1236171</v>
      </c>
      <c r="M27" s="109">
        <f>SUM(M28:M32)</f>
        <v>661215</v>
      </c>
    </row>
    <row r="28" spans="1:13" ht="21.75" customHeight="1">
      <c r="A28" s="204" t="s">
        <v>193</v>
      </c>
      <c r="B28" s="205"/>
      <c r="C28" s="205"/>
      <c r="D28" s="205"/>
      <c r="E28" s="205"/>
      <c r="F28" s="205"/>
      <c r="G28" s="205"/>
      <c r="H28" s="206"/>
      <c r="I28" s="1">
        <v>132</v>
      </c>
      <c r="J28" s="110">
        <v>64060</v>
      </c>
      <c r="K28" s="110">
        <v>63384</v>
      </c>
      <c r="L28" s="110"/>
      <c r="M28" s="110"/>
    </row>
    <row r="29" spans="1:13" ht="21.75" customHeight="1">
      <c r="A29" s="204" t="s">
        <v>129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110">
        <v>1201036</v>
      </c>
      <c r="K29" s="110">
        <v>74026</v>
      </c>
      <c r="L29" s="110">
        <v>1230435</v>
      </c>
      <c r="M29" s="110">
        <v>655479</v>
      </c>
    </row>
    <row r="30" spans="1:13" ht="12.75">
      <c r="A30" s="204" t="s">
        <v>115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110"/>
      <c r="K30" s="110"/>
      <c r="L30" s="110"/>
      <c r="M30" s="110"/>
    </row>
    <row r="31" spans="1:13" ht="12.75">
      <c r="A31" s="204" t="s">
        <v>189</v>
      </c>
      <c r="B31" s="205"/>
      <c r="C31" s="205"/>
      <c r="D31" s="205"/>
      <c r="E31" s="205"/>
      <c r="F31" s="205"/>
      <c r="G31" s="205"/>
      <c r="H31" s="206"/>
      <c r="I31" s="1">
        <v>135</v>
      </c>
      <c r="J31" s="110"/>
      <c r="K31" s="110"/>
      <c r="L31" s="110"/>
      <c r="M31" s="110"/>
    </row>
    <row r="32" spans="1:13" ht="12.75">
      <c r="A32" s="204" t="s">
        <v>116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110">
        <v>654</v>
      </c>
      <c r="K32" s="110">
        <v>654</v>
      </c>
      <c r="L32" s="110">
        <v>5736</v>
      </c>
      <c r="M32" s="110">
        <v>5736</v>
      </c>
    </row>
    <row r="33" spans="1:13" ht="12.75">
      <c r="A33" s="204" t="s">
        <v>180</v>
      </c>
      <c r="B33" s="205"/>
      <c r="C33" s="205"/>
      <c r="D33" s="205"/>
      <c r="E33" s="205"/>
      <c r="F33" s="205"/>
      <c r="G33" s="205"/>
      <c r="H33" s="206"/>
      <c r="I33" s="1">
        <v>137</v>
      </c>
      <c r="J33" s="109">
        <f>SUM(J34:J37)</f>
        <v>16328669</v>
      </c>
      <c r="K33" s="109">
        <f>SUM(K34:K37)</f>
        <v>1559536</v>
      </c>
      <c r="L33" s="109">
        <f>SUM(L34:L37)</f>
        <v>29235274</v>
      </c>
      <c r="M33" s="109">
        <f>SUM(M34:M37)</f>
        <v>1450075</v>
      </c>
    </row>
    <row r="34" spans="1:13" ht="21.75" customHeight="1">
      <c r="A34" s="204" t="s">
        <v>57</v>
      </c>
      <c r="B34" s="205"/>
      <c r="C34" s="205"/>
      <c r="D34" s="205"/>
      <c r="E34" s="205"/>
      <c r="F34" s="205"/>
      <c r="G34" s="205"/>
      <c r="H34" s="206"/>
      <c r="I34" s="1">
        <v>138</v>
      </c>
      <c r="J34" s="110">
        <v>105540</v>
      </c>
      <c r="K34" s="110">
        <v>63384</v>
      </c>
      <c r="L34" s="110">
        <v>427099</v>
      </c>
      <c r="M34" s="110"/>
    </row>
    <row r="35" spans="1:13" ht="28.5" customHeight="1">
      <c r="A35" s="204" t="s">
        <v>56</v>
      </c>
      <c r="B35" s="205"/>
      <c r="C35" s="205"/>
      <c r="D35" s="205"/>
      <c r="E35" s="205"/>
      <c r="F35" s="205"/>
      <c r="G35" s="205"/>
      <c r="H35" s="206"/>
      <c r="I35" s="1">
        <v>139</v>
      </c>
      <c r="J35" s="110">
        <v>16223129</v>
      </c>
      <c r="K35" s="110">
        <v>1496152</v>
      </c>
      <c r="L35" s="110">
        <v>3973750</v>
      </c>
      <c r="M35" s="110">
        <v>1450075</v>
      </c>
    </row>
    <row r="36" spans="1:13" ht="12.75">
      <c r="A36" s="204" t="s">
        <v>190</v>
      </c>
      <c r="B36" s="205"/>
      <c r="C36" s="205"/>
      <c r="D36" s="205"/>
      <c r="E36" s="205"/>
      <c r="F36" s="205"/>
      <c r="G36" s="205"/>
      <c r="H36" s="206"/>
      <c r="I36" s="1">
        <v>140</v>
      </c>
      <c r="J36" s="110"/>
      <c r="K36" s="110"/>
      <c r="L36" s="110">
        <v>24834425</v>
      </c>
      <c r="M36" s="110"/>
    </row>
    <row r="37" spans="1:13" ht="12.75">
      <c r="A37" s="204" t="s">
        <v>58</v>
      </c>
      <c r="B37" s="205"/>
      <c r="C37" s="205"/>
      <c r="D37" s="205"/>
      <c r="E37" s="205"/>
      <c r="F37" s="205"/>
      <c r="G37" s="205"/>
      <c r="H37" s="206"/>
      <c r="I37" s="1">
        <v>141</v>
      </c>
      <c r="J37" s="110"/>
      <c r="K37" s="110"/>
      <c r="L37" s="110"/>
      <c r="M37" s="110"/>
    </row>
    <row r="38" spans="1:13" ht="12.75">
      <c r="A38" s="204" t="s">
        <v>164</v>
      </c>
      <c r="B38" s="205"/>
      <c r="C38" s="205"/>
      <c r="D38" s="205"/>
      <c r="E38" s="205"/>
      <c r="F38" s="205"/>
      <c r="G38" s="205"/>
      <c r="H38" s="206"/>
      <c r="I38" s="1">
        <v>142</v>
      </c>
      <c r="J38" s="110"/>
      <c r="K38" s="110"/>
      <c r="L38" s="110"/>
      <c r="M38" s="110"/>
    </row>
    <row r="39" spans="1:13" ht="12.75">
      <c r="A39" s="204" t="s">
        <v>165</v>
      </c>
      <c r="B39" s="205"/>
      <c r="C39" s="205"/>
      <c r="D39" s="205"/>
      <c r="E39" s="205"/>
      <c r="F39" s="205"/>
      <c r="G39" s="205"/>
      <c r="H39" s="206"/>
      <c r="I39" s="1">
        <v>143</v>
      </c>
      <c r="J39" s="110"/>
      <c r="K39" s="110"/>
      <c r="L39" s="110"/>
      <c r="M39" s="110"/>
    </row>
    <row r="40" spans="1:13" ht="12.75">
      <c r="A40" s="204" t="s">
        <v>191</v>
      </c>
      <c r="B40" s="205"/>
      <c r="C40" s="205"/>
      <c r="D40" s="205"/>
      <c r="E40" s="205"/>
      <c r="F40" s="205"/>
      <c r="G40" s="205"/>
      <c r="H40" s="206"/>
      <c r="I40" s="1">
        <v>144</v>
      </c>
      <c r="J40" s="110"/>
      <c r="K40" s="110"/>
      <c r="L40" s="110"/>
      <c r="M40" s="110"/>
    </row>
    <row r="41" spans="1:13" ht="12.75">
      <c r="A41" s="204" t="s">
        <v>192</v>
      </c>
      <c r="B41" s="205"/>
      <c r="C41" s="205"/>
      <c r="D41" s="205"/>
      <c r="E41" s="205"/>
      <c r="F41" s="205"/>
      <c r="G41" s="205"/>
      <c r="H41" s="206"/>
      <c r="I41" s="1">
        <v>145</v>
      </c>
      <c r="J41" s="110"/>
      <c r="K41" s="110"/>
      <c r="L41" s="110"/>
      <c r="M41" s="110"/>
    </row>
    <row r="42" spans="1:13" ht="12.75">
      <c r="A42" s="204" t="s">
        <v>181</v>
      </c>
      <c r="B42" s="205"/>
      <c r="C42" s="205"/>
      <c r="D42" s="205"/>
      <c r="E42" s="205"/>
      <c r="F42" s="205"/>
      <c r="G42" s="205"/>
      <c r="H42" s="206"/>
      <c r="I42" s="1">
        <v>146</v>
      </c>
      <c r="J42" s="109">
        <f>J7+J27+J38+J40</f>
        <v>79069640</v>
      </c>
      <c r="K42" s="109">
        <f>K7+K27+K38+K40</f>
        <v>26226639</v>
      </c>
      <c r="L42" s="109">
        <f>L7+L27+L38+L40</f>
        <v>175178581</v>
      </c>
      <c r="M42" s="109">
        <f>M7+M27+M38+M40</f>
        <v>28317709</v>
      </c>
    </row>
    <row r="43" spans="1:13" ht="12.75">
      <c r="A43" s="204" t="s">
        <v>182</v>
      </c>
      <c r="B43" s="205"/>
      <c r="C43" s="205"/>
      <c r="D43" s="205"/>
      <c r="E43" s="205"/>
      <c r="F43" s="205"/>
      <c r="G43" s="205"/>
      <c r="H43" s="206"/>
      <c r="I43" s="1">
        <v>147</v>
      </c>
      <c r="J43" s="109">
        <f>J10+J33+J39+J41</f>
        <v>112932749</v>
      </c>
      <c r="K43" s="109">
        <f>K10+K33+K39+K41</f>
        <v>29887148</v>
      </c>
      <c r="L43" s="109">
        <f>L10+L33+L39+L41</f>
        <v>166631012</v>
      </c>
      <c r="M43" s="109">
        <f>M10+M33+M39+M41</f>
        <v>41364167</v>
      </c>
    </row>
    <row r="44" spans="1:13" ht="12.75">
      <c r="A44" s="204" t="s">
        <v>202</v>
      </c>
      <c r="B44" s="205"/>
      <c r="C44" s="205"/>
      <c r="D44" s="205"/>
      <c r="E44" s="205"/>
      <c r="F44" s="205"/>
      <c r="G44" s="205"/>
      <c r="H44" s="206"/>
      <c r="I44" s="1">
        <v>148</v>
      </c>
      <c r="J44" s="109">
        <f>J42-J43</f>
        <v>-33863109</v>
      </c>
      <c r="K44" s="109">
        <f>K42-K43</f>
        <v>-3660509</v>
      </c>
      <c r="L44" s="109">
        <f>L42-L43</f>
        <v>8547569</v>
      </c>
      <c r="M44" s="109">
        <f>M42-M43</f>
        <v>-13046458</v>
      </c>
    </row>
    <row r="45" spans="1:13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109">
        <f>IF(J42&gt;J43,J42-J43,0)</f>
        <v>0</v>
      </c>
      <c r="K45" s="109">
        <f>IF(K42&gt;K43,K42-K43,0)</f>
        <v>0</v>
      </c>
      <c r="L45" s="109">
        <f>IF(L42&gt;L43,L42-L43,0)</f>
        <v>8547569</v>
      </c>
      <c r="M45" s="109">
        <f>IF(M42&gt;M43,M42-M43,0)</f>
        <v>0</v>
      </c>
    </row>
    <row r="46" spans="1:13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109">
        <f>IF(J43&gt;J42,J43-J42,0)</f>
        <v>33863109</v>
      </c>
      <c r="K46" s="109">
        <f>IF(K43&gt;K42,K43-K42,0)</f>
        <v>3660509</v>
      </c>
      <c r="L46" s="109">
        <f>IF(L43&gt;L42,L43-L42,0)</f>
        <v>0</v>
      </c>
      <c r="M46" s="109">
        <f>IF(M43&gt;M42,M43-M42,0)</f>
        <v>13046458</v>
      </c>
    </row>
    <row r="47" spans="1:13" ht="12.75">
      <c r="A47" s="204" t="s">
        <v>183</v>
      </c>
      <c r="B47" s="205"/>
      <c r="C47" s="205"/>
      <c r="D47" s="205"/>
      <c r="E47" s="205"/>
      <c r="F47" s="205"/>
      <c r="G47" s="205"/>
      <c r="H47" s="206"/>
      <c r="I47" s="1">
        <v>151</v>
      </c>
      <c r="J47" s="110"/>
      <c r="K47" s="110"/>
      <c r="L47" s="110"/>
      <c r="M47" s="110"/>
    </row>
    <row r="48" spans="1:13" ht="12.75">
      <c r="A48" s="204" t="s">
        <v>203</v>
      </c>
      <c r="B48" s="205"/>
      <c r="C48" s="205"/>
      <c r="D48" s="205"/>
      <c r="E48" s="205"/>
      <c r="F48" s="205"/>
      <c r="G48" s="205"/>
      <c r="H48" s="206"/>
      <c r="I48" s="1">
        <v>152</v>
      </c>
      <c r="J48" s="109">
        <f>J44-J47</f>
        <v>-33863109</v>
      </c>
      <c r="K48" s="109">
        <f>K44-K47</f>
        <v>-3660509</v>
      </c>
      <c r="L48" s="109">
        <f>L44-L47</f>
        <v>8547569</v>
      </c>
      <c r="M48" s="109">
        <f>M44-M47</f>
        <v>-13046458</v>
      </c>
    </row>
    <row r="49" spans="1:13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109">
        <f>IF(J48&gt;0,J48,0)</f>
        <v>0</v>
      </c>
      <c r="K49" s="109">
        <f>IF(K48&gt;0,K48,0)</f>
        <v>0</v>
      </c>
      <c r="L49" s="109">
        <f>IF(L48&gt;0,L48,0)</f>
        <v>8547569</v>
      </c>
      <c r="M49" s="109">
        <f>IF(M48&gt;0,M48,0)</f>
        <v>0</v>
      </c>
    </row>
    <row r="50" spans="1:13" ht="12.75">
      <c r="A50" s="244" t="s">
        <v>186</v>
      </c>
      <c r="B50" s="245"/>
      <c r="C50" s="245"/>
      <c r="D50" s="245"/>
      <c r="E50" s="245"/>
      <c r="F50" s="245"/>
      <c r="G50" s="245"/>
      <c r="H50" s="246"/>
      <c r="I50" s="2">
        <v>154</v>
      </c>
      <c r="J50" s="120">
        <f>IF(J48&lt;0,-J48,0)</f>
        <v>33863109</v>
      </c>
      <c r="K50" s="120">
        <f>IF(K48&lt;0,-K48,0)</f>
        <v>3660509</v>
      </c>
      <c r="L50" s="120">
        <f>IF(L48&lt;0,-L48,0)</f>
        <v>0</v>
      </c>
      <c r="M50" s="120">
        <f>IF(M48&lt;0,-M48,0)</f>
        <v>13046458</v>
      </c>
    </row>
    <row r="51" spans="1:13" ht="12.75" customHeight="1">
      <c r="A51" s="193" t="s">
        <v>275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156</v>
      </c>
      <c r="B52" s="198"/>
      <c r="C52" s="198"/>
      <c r="D52" s="198"/>
      <c r="E52" s="198"/>
      <c r="F52" s="198"/>
      <c r="G52" s="198"/>
      <c r="H52" s="198"/>
      <c r="I52" s="47"/>
      <c r="J52" s="47"/>
      <c r="K52" s="121"/>
      <c r="L52" s="47"/>
      <c r="M52" s="121"/>
    </row>
    <row r="53" spans="1:13" ht="12.75">
      <c r="A53" s="233" t="s">
        <v>200</v>
      </c>
      <c r="B53" s="234"/>
      <c r="C53" s="234"/>
      <c r="D53" s="234"/>
      <c r="E53" s="234"/>
      <c r="F53" s="234"/>
      <c r="G53" s="234"/>
      <c r="H53" s="235"/>
      <c r="I53" s="1">
        <v>155</v>
      </c>
      <c r="J53" s="110"/>
      <c r="K53" s="110"/>
      <c r="L53" s="110"/>
      <c r="M53" s="110"/>
    </row>
    <row r="54" spans="1:13" ht="12.75">
      <c r="A54" s="233" t="s">
        <v>201</v>
      </c>
      <c r="B54" s="234"/>
      <c r="C54" s="234"/>
      <c r="D54" s="234"/>
      <c r="E54" s="234"/>
      <c r="F54" s="234"/>
      <c r="G54" s="234"/>
      <c r="H54" s="235"/>
      <c r="I54" s="1">
        <v>156</v>
      </c>
      <c r="J54" s="111"/>
      <c r="K54" s="111"/>
      <c r="L54" s="111"/>
      <c r="M54" s="111"/>
    </row>
    <row r="55" spans="1:13" ht="12.75" customHeight="1">
      <c r="A55" s="193" t="s">
        <v>158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97" t="s">
        <v>170</v>
      </c>
      <c r="B56" s="198"/>
      <c r="C56" s="198"/>
      <c r="D56" s="198"/>
      <c r="E56" s="198"/>
      <c r="F56" s="198"/>
      <c r="G56" s="198"/>
      <c r="H56" s="220"/>
      <c r="I56" s="5">
        <v>157</v>
      </c>
      <c r="J56" s="108">
        <f>J48</f>
        <v>-33863109</v>
      </c>
      <c r="K56" s="108">
        <f>K48</f>
        <v>-3660509</v>
      </c>
      <c r="L56" s="108">
        <f>L48</f>
        <v>8547569</v>
      </c>
      <c r="M56" s="108">
        <f>M48</f>
        <v>-13046458</v>
      </c>
    </row>
    <row r="57" spans="1:13" ht="12.75">
      <c r="A57" s="204" t="s">
        <v>187</v>
      </c>
      <c r="B57" s="205"/>
      <c r="C57" s="205"/>
      <c r="D57" s="205"/>
      <c r="E57" s="205"/>
      <c r="F57" s="205"/>
      <c r="G57" s="205"/>
      <c r="H57" s="206"/>
      <c r="I57" s="1">
        <v>158</v>
      </c>
      <c r="J57" s="109">
        <f>SUM(J58:J64)</f>
        <v>0</v>
      </c>
      <c r="K57" s="109">
        <f>SUM(K58:K64)</f>
        <v>0</v>
      </c>
      <c r="L57" s="109">
        <f>SUM(L58:L64)</f>
        <v>0</v>
      </c>
      <c r="M57" s="109">
        <f>SUM(M58:M64)</f>
        <v>0</v>
      </c>
    </row>
    <row r="58" spans="1:13" ht="12.75">
      <c r="A58" s="204" t="s">
        <v>194</v>
      </c>
      <c r="B58" s="205"/>
      <c r="C58" s="205"/>
      <c r="D58" s="205"/>
      <c r="E58" s="205"/>
      <c r="F58" s="205"/>
      <c r="G58" s="205"/>
      <c r="H58" s="206"/>
      <c r="I58" s="1">
        <v>159</v>
      </c>
      <c r="J58" s="110"/>
      <c r="K58" s="110"/>
      <c r="L58" s="110"/>
      <c r="M58" s="110"/>
    </row>
    <row r="59" spans="1:13" ht="27" customHeight="1">
      <c r="A59" s="204" t="s">
        <v>195</v>
      </c>
      <c r="B59" s="205"/>
      <c r="C59" s="205"/>
      <c r="D59" s="205"/>
      <c r="E59" s="205"/>
      <c r="F59" s="205"/>
      <c r="G59" s="205"/>
      <c r="H59" s="206"/>
      <c r="I59" s="1">
        <v>160</v>
      </c>
      <c r="J59" s="110"/>
      <c r="K59" s="110"/>
      <c r="L59" s="110"/>
      <c r="M59" s="110"/>
    </row>
    <row r="60" spans="1:13" ht="27" customHeight="1">
      <c r="A60" s="204" t="s">
        <v>39</v>
      </c>
      <c r="B60" s="205"/>
      <c r="C60" s="205"/>
      <c r="D60" s="205"/>
      <c r="E60" s="205"/>
      <c r="F60" s="205"/>
      <c r="G60" s="205"/>
      <c r="H60" s="206"/>
      <c r="I60" s="1">
        <v>161</v>
      </c>
      <c r="J60" s="110"/>
      <c r="K60" s="110"/>
      <c r="L60" s="110"/>
      <c r="M60" s="110"/>
    </row>
    <row r="61" spans="1:13" ht="12.75">
      <c r="A61" s="204" t="s">
        <v>196</v>
      </c>
      <c r="B61" s="205"/>
      <c r="C61" s="205"/>
      <c r="D61" s="205"/>
      <c r="E61" s="205"/>
      <c r="F61" s="205"/>
      <c r="G61" s="205"/>
      <c r="H61" s="206"/>
      <c r="I61" s="1">
        <v>162</v>
      </c>
      <c r="J61" s="110"/>
      <c r="K61" s="110"/>
      <c r="L61" s="110"/>
      <c r="M61" s="110"/>
    </row>
    <row r="62" spans="1:13" ht="12.75">
      <c r="A62" s="204" t="s">
        <v>197</v>
      </c>
      <c r="B62" s="205"/>
      <c r="C62" s="205"/>
      <c r="D62" s="205"/>
      <c r="E62" s="205"/>
      <c r="F62" s="205"/>
      <c r="G62" s="205"/>
      <c r="H62" s="206"/>
      <c r="I62" s="1">
        <v>163</v>
      </c>
      <c r="J62" s="110"/>
      <c r="K62" s="110"/>
      <c r="L62" s="110"/>
      <c r="M62" s="110"/>
    </row>
    <row r="63" spans="1:13" ht="12.75">
      <c r="A63" s="204" t="s">
        <v>198</v>
      </c>
      <c r="B63" s="205"/>
      <c r="C63" s="205"/>
      <c r="D63" s="205"/>
      <c r="E63" s="205"/>
      <c r="F63" s="205"/>
      <c r="G63" s="205"/>
      <c r="H63" s="206"/>
      <c r="I63" s="1">
        <v>164</v>
      </c>
      <c r="J63" s="110"/>
      <c r="K63" s="110"/>
      <c r="L63" s="110"/>
      <c r="M63" s="110"/>
    </row>
    <row r="64" spans="1:13" ht="12.75">
      <c r="A64" s="204" t="s">
        <v>199</v>
      </c>
      <c r="B64" s="205"/>
      <c r="C64" s="205"/>
      <c r="D64" s="205"/>
      <c r="E64" s="205"/>
      <c r="F64" s="205"/>
      <c r="G64" s="205"/>
      <c r="H64" s="206"/>
      <c r="I64" s="1">
        <v>165</v>
      </c>
      <c r="J64" s="110"/>
      <c r="K64" s="110"/>
      <c r="L64" s="110"/>
      <c r="M64" s="110"/>
    </row>
    <row r="65" spans="1:13" ht="12.75">
      <c r="A65" s="204" t="s">
        <v>188</v>
      </c>
      <c r="B65" s="205"/>
      <c r="C65" s="205"/>
      <c r="D65" s="205"/>
      <c r="E65" s="205"/>
      <c r="F65" s="205"/>
      <c r="G65" s="205"/>
      <c r="H65" s="206"/>
      <c r="I65" s="1">
        <v>166</v>
      </c>
      <c r="J65" s="110"/>
      <c r="K65" s="110"/>
      <c r="L65" s="110"/>
      <c r="M65" s="110"/>
    </row>
    <row r="66" spans="1:13" ht="21" customHeight="1">
      <c r="A66" s="204" t="s">
        <v>162</v>
      </c>
      <c r="B66" s="205"/>
      <c r="C66" s="205"/>
      <c r="D66" s="205"/>
      <c r="E66" s="205"/>
      <c r="F66" s="205"/>
      <c r="G66" s="205"/>
      <c r="H66" s="206"/>
      <c r="I66" s="1">
        <v>167</v>
      </c>
      <c r="J66" s="109">
        <f>J57-J65</f>
        <v>0</v>
      </c>
      <c r="K66" s="109">
        <f>K57-K65</f>
        <v>0</v>
      </c>
      <c r="L66" s="109">
        <f>L57-L65</f>
        <v>0</v>
      </c>
      <c r="M66" s="109">
        <f>M57-M65</f>
        <v>0</v>
      </c>
    </row>
    <row r="67" spans="1:13" ht="12.75">
      <c r="A67" s="204" t="s">
        <v>163</v>
      </c>
      <c r="B67" s="205"/>
      <c r="C67" s="205"/>
      <c r="D67" s="205"/>
      <c r="E67" s="205"/>
      <c r="F67" s="205"/>
      <c r="G67" s="205"/>
      <c r="H67" s="206"/>
      <c r="I67" s="1">
        <v>168</v>
      </c>
      <c r="J67" s="120">
        <f>J56+J66</f>
        <v>-33863109</v>
      </c>
      <c r="K67" s="120">
        <f>K56+K66</f>
        <v>-3660509</v>
      </c>
      <c r="L67" s="120">
        <f>L56+L66</f>
        <v>8547569</v>
      </c>
      <c r="M67" s="120">
        <f>M56+M66</f>
        <v>-13046458</v>
      </c>
    </row>
    <row r="68" spans="1:13" ht="12.75" customHeight="1">
      <c r="A68" s="240" t="s">
        <v>276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157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33" t="s">
        <v>200</v>
      </c>
      <c r="B70" s="234"/>
      <c r="C70" s="234"/>
      <c r="D70" s="234"/>
      <c r="E70" s="234"/>
      <c r="F70" s="234"/>
      <c r="G70" s="234"/>
      <c r="H70" s="235"/>
      <c r="I70" s="1">
        <v>169</v>
      </c>
      <c r="J70" s="110"/>
      <c r="K70" s="110"/>
      <c r="L70" s="110"/>
      <c r="M70" s="110"/>
    </row>
    <row r="71" spans="1:13" ht="12.75">
      <c r="A71" s="237" t="s">
        <v>201</v>
      </c>
      <c r="B71" s="238"/>
      <c r="C71" s="238"/>
      <c r="D71" s="238"/>
      <c r="E71" s="238"/>
      <c r="F71" s="238"/>
      <c r="G71" s="238"/>
      <c r="H71" s="239"/>
      <c r="I71" s="4">
        <v>170</v>
      </c>
      <c r="J71" s="111"/>
      <c r="K71" s="111"/>
      <c r="L71" s="111"/>
      <c r="M71" s="111"/>
    </row>
  </sheetData>
  <sheetProtection/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L70:L71 L53:L54 L47 L56 J57:M57 L58:L65 J66:M67 J70:J71 J53:J54 J47 J56 J58: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7:M27 J48:M50 L23:L26 J33:M33 L28:L32 J7:M10 L34:L41 K34:K35 M26 J42:M46 M28:M29 M34:M35 J23:J26 J28:J32 J34:J41 K26 K28:K29 J1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O9" sqref="O9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250" t="s">
        <v>299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</row>
    <row r="5" spans="1:10" ht="12.7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</row>
    <row r="6" spans="1:10" ht="12.75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</row>
    <row r="7" spans="1:10" ht="12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</row>
    <row r="8" spans="1:10" ht="12.75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</row>
    <row r="9" spans="1:10" ht="18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</row>
    <row r="10" spans="1:10" ht="26.25" customHeight="1">
      <c r="A10" s="251"/>
      <c r="B10" s="251"/>
      <c r="C10" s="251"/>
      <c r="D10" s="251"/>
      <c r="E10" s="251"/>
      <c r="F10" s="251"/>
      <c r="G10" s="251"/>
      <c r="H10" s="251"/>
      <c r="I10" s="251"/>
      <c r="J10" s="251"/>
    </row>
    <row r="11" spans="1:10" ht="12.75">
      <c r="A11" s="252"/>
      <c r="B11" s="252"/>
      <c r="C11" s="252"/>
      <c r="D11" s="252"/>
      <c r="E11" s="252"/>
      <c r="F11" s="252"/>
      <c r="G11" s="252"/>
      <c r="H11" s="252"/>
      <c r="I11" s="252"/>
      <c r="J11" s="252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53"/>
  <sheetViews>
    <sheetView view="pageBreakPreview" zoomScale="110" zoomScaleSheetLayoutView="110" zoomScalePageLayoutView="0" workbookViewId="0" topLeftCell="A1">
      <selection activeCell="K37" sqref="K37"/>
    </sheetView>
  </sheetViews>
  <sheetFormatPr defaultColWidth="9.140625" defaultRowHeight="12.75"/>
  <cols>
    <col min="1" max="9" width="9.140625" style="46" customWidth="1"/>
    <col min="10" max="12" width="12.8515625" style="46" bestFit="1" customWidth="1"/>
    <col min="13" max="16384" width="9.140625" style="46" customWidth="1"/>
  </cols>
  <sheetData>
    <row r="1" spans="1:11" ht="12.75" customHeight="1">
      <c r="A1" s="259" t="s">
        <v>136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307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298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1.75">
      <c r="A4" s="261" t="s">
        <v>50</v>
      </c>
      <c r="B4" s="261"/>
      <c r="C4" s="261"/>
      <c r="D4" s="261"/>
      <c r="E4" s="261"/>
      <c r="F4" s="261"/>
      <c r="G4" s="261"/>
      <c r="H4" s="261"/>
      <c r="I4" s="51" t="s">
        <v>245</v>
      </c>
      <c r="J4" s="106" t="s">
        <v>281</v>
      </c>
      <c r="K4" s="106" t="s">
        <v>282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52">
        <v>2</v>
      </c>
      <c r="J5" s="122" t="s">
        <v>249</v>
      </c>
      <c r="K5" s="122" t="s">
        <v>249</v>
      </c>
    </row>
    <row r="6" spans="1:11" ht="12.75">
      <c r="A6" s="193" t="s">
        <v>130</v>
      </c>
      <c r="B6" s="194"/>
      <c r="C6" s="194"/>
      <c r="D6" s="194"/>
      <c r="E6" s="194"/>
      <c r="F6" s="194"/>
      <c r="G6" s="194"/>
      <c r="H6" s="194"/>
      <c r="I6" s="253"/>
      <c r="J6" s="253"/>
      <c r="K6" s="254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110">
        <v>-33863109</v>
      </c>
      <c r="K7" s="110">
        <v>8547569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110">
        <v>3863066</v>
      </c>
      <c r="K8" s="110">
        <v>3685552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110">
        <v>26910563</v>
      </c>
      <c r="K9" s="110"/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110">
        <v>13868995</v>
      </c>
      <c r="K10" s="110">
        <v>46777876</v>
      </c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110">
        <v>1739258</v>
      </c>
      <c r="K11" s="110">
        <v>7425320</v>
      </c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110">
        <v>674359</v>
      </c>
      <c r="K12" s="110">
        <v>48143607</v>
      </c>
    </row>
    <row r="13" spans="1:11" ht="12.75">
      <c r="A13" s="204" t="s">
        <v>131</v>
      </c>
      <c r="B13" s="205"/>
      <c r="C13" s="205"/>
      <c r="D13" s="205"/>
      <c r="E13" s="205"/>
      <c r="F13" s="205"/>
      <c r="G13" s="205"/>
      <c r="H13" s="205"/>
      <c r="I13" s="1">
        <v>7</v>
      </c>
      <c r="J13" s="109">
        <f>SUM(J7:J12)</f>
        <v>13193132</v>
      </c>
      <c r="K13" s="109">
        <f>SUM(K7:K12)</f>
        <v>114579924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110"/>
      <c r="K14" s="110">
        <v>125950985</v>
      </c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110"/>
      <c r="K15" s="110"/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110"/>
      <c r="K16" s="110"/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110">
        <v>186833</v>
      </c>
      <c r="K17" s="110">
        <v>550353</v>
      </c>
    </row>
    <row r="18" spans="1:11" ht="12.75">
      <c r="A18" s="204" t="s">
        <v>132</v>
      </c>
      <c r="B18" s="205"/>
      <c r="C18" s="205"/>
      <c r="D18" s="205"/>
      <c r="E18" s="205"/>
      <c r="F18" s="205"/>
      <c r="G18" s="205"/>
      <c r="H18" s="205"/>
      <c r="I18" s="1">
        <v>12</v>
      </c>
      <c r="J18" s="109">
        <f>SUM(J14:J17)</f>
        <v>186833</v>
      </c>
      <c r="K18" s="109">
        <f>SUM(K14:K17)</f>
        <v>126501338</v>
      </c>
    </row>
    <row r="19" spans="1:11" ht="20.25" customHeight="1">
      <c r="A19" s="204" t="s">
        <v>30</v>
      </c>
      <c r="B19" s="205"/>
      <c r="C19" s="205"/>
      <c r="D19" s="205"/>
      <c r="E19" s="205"/>
      <c r="F19" s="205"/>
      <c r="G19" s="205"/>
      <c r="H19" s="205"/>
      <c r="I19" s="1">
        <v>13</v>
      </c>
      <c r="J19" s="109">
        <f>IF(J13&gt;J18,J13-J18,0)</f>
        <v>13006299</v>
      </c>
      <c r="K19" s="109">
        <f>IF(K13&gt;K18,K13-K18,0)</f>
        <v>0</v>
      </c>
    </row>
    <row r="20" spans="1:11" ht="20.25" customHeight="1">
      <c r="A20" s="204" t="s">
        <v>31</v>
      </c>
      <c r="B20" s="205"/>
      <c r="C20" s="205"/>
      <c r="D20" s="205"/>
      <c r="E20" s="205"/>
      <c r="F20" s="205"/>
      <c r="G20" s="205"/>
      <c r="H20" s="205"/>
      <c r="I20" s="1">
        <v>14</v>
      </c>
      <c r="J20" s="109">
        <f>IF(J18&gt;J13,J18-J13,0)</f>
        <v>0</v>
      </c>
      <c r="K20" s="109">
        <f>IF(K18&gt;K13,K18-K13,0)</f>
        <v>11921414</v>
      </c>
    </row>
    <row r="21" spans="1:11" ht="12.75">
      <c r="A21" s="193" t="s">
        <v>133</v>
      </c>
      <c r="B21" s="194"/>
      <c r="C21" s="194"/>
      <c r="D21" s="194"/>
      <c r="E21" s="194"/>
      <c r="F21" s="194"/>
      <c r="G21" s="194"/>
      <c r="H21" s="194"/>
      <c r="I21" s="253"/>
      <c r="J21" s="253"/>
      <c r="K21" s="254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110">
        <v>1387</v>
      </c>
      <c r="K22" s="110">
        <v>25204</v>
      </c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110"/>
      <c r="K23" s="110"/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110"/>
      <c r="K24" s="110"/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110"/>
      <c r="K25" s="110"/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110"/>
      <c r="K26" s="110">
        <v>22648</v>
      </c>
    </row>
    <row r="27" spans="1:11" ht="12.75">
      <c r="A27" s="204" t="s">
        <v>137</v>
      </c>
      <c r="B27" s="205"/>
      <c r="C27" s="205"/>
      <c r="D27" s="205"/>
      <c r="E27" s="205"/>
      <c r="F27" s="205"/>
      <c r="G27" s="205"/>
      <c r="H27" s="205"/>
      <c r="I27" s="1">
        <v>20</v>
      </c>
      <c r="J27" s="109">
        <f>SUM(J22:J26)</f>
        <v>1387</v>
      </c>
      <c r="K27" s="109">
        <f>SUM(K22:K26)</f>
        <v>47852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110">
        <v>13692334</v>
      </c>
      <c r="K28" s="110">
        <v>92074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110"/>
      <c r="K29" s="110"/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110">
        <v>27139</v>
      </c>
      <c r="K30" s="110"/>
    </row>
    <row r="31" spans="1:11" ht="12.75">
      <c r="A31" s="204" t="s">
        <v>2</v>
      </c>
      <c r="B31" s="205"/>
      <c r="C31" s="205"/>
      <c r="D31" s="205"/>
      <c r="E31" s="205"/>
      <c r="F31" s="205"/>
      <c r="G31" s="205"/>
      <c r="H31" s="205"/>
      <c r="I31" s="1">
        <v>24</v>
      </c>
      <c r="J31" s="109">
        <f>SUM(J28:J30)</f>
        <v>13719473</v>
      </c>
      <c r="K31" s="109">
        <f>SUM(K28:K30)</f>
        <v>92074</v>
      </c>
    </row>
    <row r="32" spans="1:11" ht="22.5" customHeight="1">
      <c r="A32" s="204" t="s">
        <v>32</v>
      </c>
      <c r="B32" s="205"/>
      <c r="C32" s="205"/>
      <c r="D32" s="205"/>
      <c r="E32" s="205"/>
      <c r="F32" s="205"/>
      <c r="G32" s="205"/>
      <c r="H32" s="205"/>
      <c r="I32" s="1">
        <v>25</v>
      </c>
      <c r="J32" s="109">
        <f>IF(J27&gt;J31,J27-J31,0)</f>
        <v>0</v>
      </c>
      <c r="K32" s="109">
        <f>IF(K27&gt;K31,K27-K31,0)</f>
        <v>0</v>
      </c>
    </row>
    <row r="33" spans="1:11" ht="22.5" customHeight="1">
      <c r="A33" s="204" t="s">
        <v>33</v>
      </c>
      <c r="B33" s="205"/>
      <c r="C33" s="205"/>
      <c r="D33" s="205"/>
      <c r="E33" s="205"/>
      <c r="F33" s="205"/>
      <c r="G33" s="205"/>
      <c r="H33" s="205"/>
      <c r="I33" s="1">
        <v>26</v>
      </c>
      <c r="J33" s="109">
        <f>IF(J31&gt;J27,J31-J27,0)</f>
        <v>13718086</v>
      </c>
      <c r="K33" s="109">
        <f>IF(K31&gt;K27,K31-K27,0)</f>
        <v>44222</v>
      </c>
    </row>
    <row r="34" spans="1:11" ht="12.75">
      <c r="A34" s="193" t="s">
        <v>134</v>
      </c>
      <c r="B34" s="194"/>
      <c r="C34" s="194"/>
      <c r="D34" s="194"/>
      <c r="E34" s="194"/>
      <c r="F34" s="194"/>
      <c r="G34" s="194"/>
      <c r="H34" s="194"/>
      <c r="I34" s="253"/>
      <c r="J34" s="253"/>
      <c r="K34" s="254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110"/>
      <c r="K35" s="110"/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110">
        <v>741850</v>
      </c>
      <c r="K36" s="110">
        <v>12241269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110"/>
      <c r="K37" s="110"/>
    </row>
    <row r="38" spans="1:11" ht="12.75">
      <c r="A38" s="204" t="s">
        <v>59</v>
      </c>
      <c r="B38" s="205"/>
      <c r="C38" s="205"/>
      <c r="D38" s="205"/>
      <c r="E38" s="205"/>
      <c r="F38" s="205"/>
      <c r="G38" s="205"/>
      <c r="H38" s="205"/>
      <c r="I38" s="1">
        <v>30</v>
      </c>
      <c r="J38" s="109">
        <f>SUM(J35:J37)</f>
        <v>741850</v>
      </c>
      <c r="K38" s="109">
        <f>SUM(K35:K37)</f>
        <v>12241269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110"/>
      <c r="K39" s="110"/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110"/>
      <c r="K40" s="110"/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110"/>
      <c r="K41" s="110"/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110"/>
      <c r="K42" s="110"/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110"/>
      <c r="K43" s="110"/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5"/>
      <c r="I44" s="1">
        <v>36</v>
      </c>
      <c r="J44" s="109">
        <f>SUM(J39:J43)</f>
        <v>0</v>
      </c>
      <c r="K44" s="109">
        <f>SUM(K39:K43)</f>
        <v>0</v>
      </c>
    </row>
    <row r="45" spans="1:11" ht="26.25" customHeight="1">
      <c r="A45" s="204" t="s">
        <v>11</v>
      </c>
      <c r="B45" s="205"/>
      <c r="C45" s="205"/>
      <c r="D45" s="205"/>
      <c r="E45" s="205"/>
      <c r="F45" s="205"/>
      <c r="G45" s="205"/>
      <c r="H45" s="205"/>
      <c r="I45" s="1">
        <v>37</v>
      </c>
      <c r="J45" s="109">
        <f>IF(J38&gt;J44,J38-J44,0)</f>
        <v>741850</v>
      </c>
      <c r="K45" s="109">
        <f>IF(K38&gt;K44,K38-K44,0)</f>
        <v>12241269</v>
      </c>
    </row>
    <row r="46" spans="1:11" ht="26.25" customHeight="1">
      <c r="A46" s="204" t="s">
        <v>12</v>
      </c>
      <c r="B46" s="205"/>
      <c r="C46" s="205"/>
      <c r="D46" s="205"/>
      <c r="E46" s="205"/>
      <c r="F46" s="205"/>
      <c r="G46" s="205"/>
      <c r="H46" s="205"/>
      <c r="I46" s="1">
        <v>38</v>
      </c>
      <c r="J46" s="109">
        <f>IF(J44&gt;J38,J44-J38,0)</f>
        <v>0</v>
      </c>
      <c r="K46" s="109">
        <f>IF(K44&gt;K38,K44-K38,0)</f>
        <v>0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109">
        <f>IF(J19-J20+J32-J33+J45-J46&gt;0,J19-J20+J32-J33+J45-J46,0)</f>
        <v>30063</v>
      </c>
      <c r="K47" s="109">
        <f>IF(K19-K20+K32-K33+K45-K46&gt;0,K19-K20+K32-K33+K45-K46,0)</f>
        <v>275633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109">
        <f>IF(J20-J19+J33-J32+J46-J45&gt;0,J20-J19+J33-J32+J46-J45,0)</f>
        <v>0</v>
      </c>
      <c r="K48" s="109">
        <f>IF(K20-K19+K33-K32+K46-K45&gt;0,K20-K19+K33-K32+K46-K45,0)</f>
        <v>0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110">
        <v>87655</v>
      </c>
      <c r="K49" s="110">
        <v>117718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110">
        <v>30063</v>
      </c>
      <c r="K50" s="110">
        <v>275633</v>
      </c>
    </row>
    <row r="51" spans="1:12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110"/>
      <c r="K51" s="110"/>
      <c r="L51" s="102"/>
    </row>
    <row r="52" spans="1:11" ht="12.75">
      <c r="A52" s="207" t="s">
        <v>146</v>
      </c>
      <c r="B52" s="208"/>
      <c r="C52" s="208"/>
      <c r="D52" s="208"/>
      <c r="E52" s="208"/>
      <c r="F52" s="208"/>
      <c r="G52" s="208"/>
      <c r="H52" s="208"/>
      <c r="I52" s="4">
        <v>44</v>
      </c>
      <c r="J52" s="120">
        <f>J49+J50-J51</f>
        <v>117718</v>
      </c>
      <c r="K52" s="120">
        <f>K49+K50-K51</f>
        <v>393351</v>
      </c>
    </row>
    <row r="53" spans="10:11" ht="12.75">
      <c r="J53" s="123"/>
      <c r="K53" s="123"/>
    </row>
  </sheetData>
  <sheetProtection/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8:K30 J14:K17 J7:K12 J22:K26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4:K48 J38:K38 J31:K33 J13:K13 J18:K20 J52:K52 J27:K27">
      <formula1>0</formula1>
    </dataValidation>
  </dataValidations>
  <printOptions/>
  <pageMargins left="0.7480314960629921" right="0.4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L25"/>
  <sheetViews>
    <sheetView view="pageBreakPreview" zoomScaleSheetLayoutView="100" zoomScalePageLayoutView="0" workbookViewId="0" topLeftCell="A1">
      <selection activeCell="Q11" sqref="Q11"/>
    </sheetView>
  </sheetViews>
  <sheetFormatPr defaultColWidth="9.140625" defaultRowHeight="12.75"/>
  <cols>
    <col min="1" max="4" width="9.140625" style="55" customWidth="1"/>
    <col min="5" max="5" width="10.57421875" style="55" customWidth="1"/>
    <col min="6" max="16384" width="9.140625" style="55" customWidth="1"/>
  </cols>
  <sheetData>
    <row r="1" spans="1:12" ht="12.75">
      <c r="A1" s="277" t="s">
        <v>246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54"/>
    </row>
    <row r="2" spans="1:12" ht="15">
      <c r="A2" s="38"/>
      <c r="B2" s="53"/>
      <c r="C2" s="264" t="s">
        <v>247</v>
      </c>
      <c r="D2" s="264"/>
      <c r="E2" s="56">
        <v>43101</v>
      </c>
      <c r="F2" s="39" t="s">
        <v>216</v>
      </c>
      <c r="G2" s="265">
        <v>43465</v>
      </c>
      <c r="H2" s="266"/>
      <c r="I2" s="53"/>
      <c r="J2" s="53"/>
      <c r="K2" s="53"/>
      <c r="L2" s="57"/>
    </row>
    <row r="3" spans="1:11" ht="21.75">
      <c r="A3" s="267" t="s">
        <v>50</v>
      </c>
      <c r="B3" s="267"/>
      <c r="C3" s="267"/>
      <c r="D3" s="267"/>
      <c r="E3" s="267"/>
      <c r="F3" s="267"/>
      <c r="G3" s="267"/>
      <c r="H3" s="267"/>
      <c r="I3" s="58" t="s">
        <v>270</v>
      </c>
      <c r="J3" s="115" t="s">
        <v>124</v>
      </c>
      <c r="K3" s="115" t="s">
        <v>125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59">
        <v>2</v>
      </c>
      <c r="J4" s="107" t="s">
        <v>248</v>
      </c>
      <c r="K4" s="107" t="s">
        <v>249</v>
      </c>
    </row>
    <row r="5" spans="1:11" ht="12.75">
      <c r="A5" s="262" t="s">
        <v>250</v>
      </c>
      <c r="B5" s="263"/>
      <c r="C5" s="263"/>
      <c r="D5" s="263"/>
      <c r="E5" s="263"/>
      <c r="F5" s="263"/>
      <c r="G5" s="263"/>
      <c r="H5" s="263"/>
      <c r="I5" s="40">
        <v>1</v>
      </c>
      <c r="J5" s="108">
        <v>76474000</v>
      </c>
      <c r="K5" s="119">
        <v>76474000</v>
      </c>
    </row>
    <row r="6" spans="1:11" ht="12.75">
      <c r="A6" s="262" t="s">
        <v>251</v>
      </c>
      <c r="B6" s="263"/>
      <c r="C6" s="263"/>
      <c r="D6" s="263"/>
      <c r="E6" s="263"/>
      <c r="F6" s="263"/>
      <c r="G6" s="263"/>
      <c r="H6" s="263"/>
      <c r="I6" s="40">
        <v>2</v>
      </c>
      <c r="J6" s="110">
        <v>25087130</v>
      </c>
      <c r="K6" s="116">
        <v>25087130</v>
      </c>
    </row>
    <row r="7" spans="1:11" ht="12.75">
      <c r="A7" s="262" t="s">
        <v>252</v>
      </c>
      <c r="B7" s="263"/>
      <c r="C7" s="263"/>
      <c r="D7" s="263"/>
      <c r="E7" s="263"/>
      <c r="F7" s="263"/>
      <c r="G7" s="263"/>
      <c r="H7" s="263"/>
      <c r="I7" s="40">
        <v>3</v>
      </c>
      <c r="J7" s="110">
        <v>2325242</v>
      </c>
      <c r="K7" s="116">
        <v>2325242</v>
      </c>
    </row>
    <row r="8" spans="1:11" ht="12.75">
      <c r="A8" s="262" t="s">
        <v>253</v>
      </c>
      <c r="B8" s="263"/>
      <c r="C8" s="263"/>
      <c r="D8" s="263"/>
      <c r="E8" s="263"/>
      <c r="F8" s="263"/>
      <c r="G8" s="263"/>
      <c r="H8" s="263"/>
      <c r="I8" s="40">
        <v>4</v>
      </c>
      <c r="J8" s="110">
        <v>-74395224</v>
      </c>
      <c r="K8" s="116">
        <v>-108258333</v>
      </c>
    </row>
    <row r="9" spans="1:11" ht="12.75">
      <c r="A9" s="262" t="s">
        <v>254</v>
      </c>
      <c r="B9" s="263"/>
      <c r="C9" s="263"/>
      <c r="D9" s="263"/>
      <c r="E9" s="263"/>
      <c r="F9" s="263"/>
      <c r="G9" s="263"/>
      <c r="H9" s="263"/>
      <c r="I9" s="40">
        <v>5</v>
      </c>
      <c r="J9" s="110">
        <v>-33863109</v>
      </c>
      <c r="K9" s="116">
        <v>8547569</v>
      </c>
    </row>
    <row r="10" spans="1:11" ht="12.75">
      <c r="A10" s="262" t="s">
        <v>255</v>
      </c>
      <c r="B10" s="263"/>
      <c r="C10" s="263"/>
      <c r="D10" s="263"/>
      <c r="E10" s="263"/>
      <c r="F10" s="263"/>
      <c r="G10" s="263"/>
      <c r="H10" s="263"/>
      <c r="I10" s="40">
        <v>6</v>
      </c>
      <c r="J10" s="110">
        <v>32510638</v>
      </c>
      <c r="K10" s="116">
        <v>26658723</v>
      </c>
    </row>
    <row r="11" spans="1:11" ht="12.75">
      <c r="A11" s="262" t="s">
        <v>256</v>
      </c>
      <c r="B11" s="263"/>
      <c r="C11" s="263"/>
      <c r="D11" s="263"/>
      <c r="E11" s="263"/>
      <c r="F11" s="263"/>
      <c r="G11" s="263"/>
      <c r="H11" s="263"/>
      <c r="I11" s="40">
        <v>7</v>
      </c>
      <c r="J11" s="116"/>
      <c r="K11" s="116"/>
    </row>
    <row r="12" spans="1:11" ht="12.75">
      <c r="A12" s="262" t="s">
        <v>257</v>
      </c>
      <c r="B12" s="263"/>
      <c r="C12" s="263"/>
      <c r="D12" s="263"/>
      <c r="E12" s="263"/>
      <c r="F12" s="263"/>
      <c r="G12" s="263"/>
      <c r="H12" s="263"/>
      <c r="I12" s="40">
        <v>8</v>
      </c>
      <c r="J12" s="116"/>
      <c r="K12" s="116"/>
    </row>
    <row r="13" spans="1:11" ht="12.75">
      <c r="A13" s="262" t="s">
        <v>258</v>
      </c>
      <c r="B13" s="263"/>
      <c r="C13" s="263"/>
      <c r="D13" s="263"/>
      <c r="E13" s="263"/>
      <c r="F13" s="263"/>
      <c r="G13" s="263"/>
      <c r="H13" s="263"/>
      <c r="I13" s="40">
        <v>9</v>
      </c>
      <c r="J13" s="116"/>
      <c r="K13" s="116"/>
    </row>
    <row r="14" spans="1:11" ht="12.75">
      <c r="A14" s="269" t="s">
        <v>259</v>
      </c>
      <c r="B14" s="270"/>
      <c r="C14" s="270"/>
      <c r="D14" s="270"/>
      <c r="E14" s="270"/>
      <c r="F14" s="270"/>
      <c r="G14" s="270"/>
      <c r="H14" s="270"/>
      <c r="I14" s="40">
        <v>10</v>
      </c>
      <c r="J14" s="117">
        <f>SUM(J5:J13)</f>
        <v>28138677</v>
      </c>
      <c r="K14" s="117">
        <f>SUM(K5:K13)</f>
        <v>30834331</v>
      </c>
    </row>
    <row r="15" spans="1:11" ht="12.75">
      <c r="A15" s="262" t="s">
        <v>260</v>
      </c>
      <c r="B15" s="263"/>
      <c r="C15" s="263"/>
      <c r="D15" s="263"/>
      <c r="E15" s="263"/>
      <c r="F15" s="263"/>
      <c r="G15" s="263"/>
      <c r="H15" s="263"/>
      <c r="I15" s="40">
        <v>11</v>
      </c>
      <c r="J15" s="116"/>
      <c r="K15" s="116"/>
    </row>
    <row r="16" spans="1:11" ht="12.75">
      <c r="A16" s="262" t="s">
        <v>261</v>
      </c>
      <c r="B16" s="263"/>
      <c r="C16" s="263"/>
      <c r="D16" s="263"/>
      <c r="E16" s="263"/>
      <c r="F16" s="263"/>
      <c r="G16" s="263"/>
      <c r="H16" s="263"/>
      <c r="I16" s="40">
        <v>12</v>
      </c>
      <c r="J16" s="116"/>
      <c r="K16" s="116"/>
    </row>
    <row r="17" spans="1:11" ht="12.75">
      <c r="A17" s="262" t="s">
        <v>262</v>
      </c>
      <c r="B17" s="263"/>
      <c r="C17" s="263"/>
      <c r="D17" s="263"/>
      <c r="E17" s="263"/>
      <c r="F17" s="263"/>
      <c r="G17" s="263"/>
      <c r="H17" s="263"/>
      <c r="I17" s="40">
        <v>13</v>
      </c>
      <c r="J17" s="116"/>
      <c r="K17" s="116"/>
    </row>
    <row r="18" spans="1:11" ht="12.75">
      <c r="A18" s="262" t="s">
        <v>263</v>
      </c>
      <c r="B18" s="263"/>
      <c r="C18" s="263"/>
      <c r="D18" s="263"/>
      <c r="E18" s="263"/>
      <c r="F18" s="263"/>
      <c r="G18" s="263"/>
      <c r="H18" s="263"/>
      <c r="I18" s="40">
        <v>14</v>
      </c>
      <c r="J18" s="116"/>
      <c r="K18" s="116"/>
    </row>
    <row r="19" spans="1:11" ht="12.75">
      <c r="A19" s="262" t="s">
        <v>264</v>
      </c>
      <c r="B19" s="263"/>
      <c r="C19" s="263"/>
      <c r="D19" s="263"/>
      <c r="E19" s="263"/>
      <c r="F19" s="263"/>
      <c r="G19" s="263"/>
      <c r="H19" s="263"/>
      <c r="I19" s="40">
        <v>15</v>
      </c>
      <c r="J19" s="116"/>
      <c r="K19" s="116"/>
    </row>
    <row r="20" spans="1:11" ht="12.75">
      <c r="A20" s="262" t="s">
        <v>265</v>
      </c>
      <c r="B20" s="263"/>
      <c r="C20" s="263"/>
      <c r="D20" s="263"/>
      <c r="E20" s="263"/>
      <c r="F20" s="263"/>
      <c r="G20" s="263"/>
      <c r="H20" s="263"/>
      <c r="I20" s="40">
        <v>16</v>
      </c>
      <c r="J20" s="116"/>
      <c r="K20" s="116"/>
    </row>
    <row r="21" spans="1:11" ht="12.75">
      <c r="A21" s="269" t="s">
        <v>266</v>
      </c>
      <c r="B21" s="270"/>
      <c r="C21" s="270"/>
      <c r="D21" s="270"/>
      <c r="E21" s="270"/>
      <c r="F21" s="270"/>
      <c r="G21" s="270"/>
      <c r="H21" s="270"/>
      <c r="I21" s="40">
        <v>17</v>
      </c>
      <c r="J21" s="118">
        <f>SUM(J15:J20)</f>
        <v>0</v>
      </c>
      <c r="K21" s="118">
        <f>SUM(K15:K20)</f>
        <v>0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71" t="s">
        <v>267</v>
      </c>
      <c r="B23" s="272"/>
      <c r="C23" s="272"/>
      <c r="D23" s="272"/>
      <c r="E23" s="272"/>
      <c r="F23" s="272"/>
      <c r="G23" s="272"/>
      <c r="H23" s="272"/>
      <c r="I23" s="41">
        <v>18</v>
      </c>
      <c r="J23" s="119"/>
      <c r="K23" s="119"/>
    </row>
    <row r="24" spans="1:11" ht="17.25" customHeight="1">
      <c r="A24" s="273" t="s">
        <v>268</v>
      </c>
      <c r="B24" s="274"/>
      <c r="C24" s="274"/>
      <c r="D24" s="274"/>
      <c r="E24" s="274"/>
      <c r="F24" s="274"/>
      <c r="G24" s="274"/>
      <c r="H24" s="274"/>
      <c r="I24" s="42">
        <v>19</v>
      </c>
      <c r="J24" s="118"/>
      <c r="K24" s="118"/>
    </row>
    <row r="25" spans="1:11" ht="30" customHeight="1">
      <c r="A25" s="275" t="s">
        <v>269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6:H6"/>
    <mergeCell ref="A7:H7"/>
    <mergeCell ref="A8:H8"/>
    <mergeCell ref="A9:H9"/>
    <mergeCell ref="A10:H10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2019-02-28T12:32:07Z</cp:lastPrinted>
  <dcterms:created xsi:type="dcterms:W3CDTF">2008-10-17T11:51:54Z</dcterms:created>
  <dcterms:modified xsi:type="dcterms:W3CDTF">2019-02-28T12:32:27Z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