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<sst xmlns="http://schemas.openxmlformats.org/spreadsheetml/2006/main" count="396" uniqueCount="345">
  <si>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</si>
  <si>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</si>
  <si>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</si>
  <si>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</si>
  <si>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</si>
  <si>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</si>
  <si>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</si>
  <si>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</si>
  <si>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</si>
  <si>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</si>
  <si>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</si>
  <si>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</si>
  <si>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</si>
  <si>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</si>
  <si>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</si>
  <si>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</si>
  <si>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</si>
  <si>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</si>
  <si>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</si>
  <si>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</si>
  <si>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</si>
  <si>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</si>
  <si>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</si>
  <si>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</si>
  <si>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</si>
  <si>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</si>
  <si>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</si>
  <si>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</si>
  <si>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</si>
  <si>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</si>
  <si>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</si>
  <si>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</si>
  <si>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</si>
  <si>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</si>
  <si>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</si>
  <si>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</si>
  <si>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</si>
  <si>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</si>
  <si>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</si>
  <si>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</si>
  <si>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</si>
  <si>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</si>
  <si>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</si>
  <si>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</si>
  <si>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</si>
  <si>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</si>
  <si>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</si>
  <si>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</si>
  <si>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</si>
  <si>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</si>
  <si>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</si>
  <si>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</si>
  <si>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</si>
  <si>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</si>
  <si>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</si>
  <si>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</si>
  <si>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</si>
  <si>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</si>
  <si>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</si>
  <si>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</si>
  <si>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</si>
  <si>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</si>
  <si>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</si>
  <si>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</si>
  <si>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</si>
  <si>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</si>
  <si>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</si>
  <si>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</si>
  <si>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</si>
  <si>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</si>
  <si>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</si>
  <si>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</si>
  <si>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</si>
  <si>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</si>
  <si>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</si>
  <si>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</si>
  <si>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</si>
  <si>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</si>
  <si>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</si>
  <si>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</si>
  <si>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</si>
  <si>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</si>
  <si>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</si>
  <si>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</si>
  <si>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</si>
  <si>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</si>
  <si>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</si>
  <si>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</si>
  <si>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</si>
  <si>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</si>
  <si>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</si>
  <si>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</si>
  <si>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</si>
  <si>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</si>
  <si>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</si>
  <si>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</si>
  <si>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</si>
  <si>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</si>
  <si>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</si>
  <si>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</si>
  <si>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</si>
  <si>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</si>
  <si>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</si>
  <si>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</si>
  <si>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</si>
  <si>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</si>
  <si>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</si>
  <si>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</si>
  <si>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</si>
  <si>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</si>
  <si>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</si>
  <si>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</si>
  <si>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</si>
  <si>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</si>
  <si>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</si>
  <si>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</si>
  <si>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</si>
  <si>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</si>
  <si>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</si>
  <si>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</si>
  <si>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</si>
  <si>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</si>
  <si>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</si>
  <si>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</si>
  <si>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</si>
  <si>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</si>
  <si>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</si>
  <si>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</si>
  <si>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</si>
  <si>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</si>
  <si>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</si>
  <si>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</si>
  <si>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</si>
  <si>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</si>
  <si>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</si>
  <si>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</si>
  <si>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</si>
  <si>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</si>
  <si>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</si>
  <si>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</si>
  <si>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</si>
  <si>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</si>
  <si>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</si>
  <si>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</si>
  <si>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</si>
  <si>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</si>
  <si>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</si>
  <si>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</si>
  <si>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</si>
  <si>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</si>
  <si>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</si>
  <si>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</si>
  <si>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</si>
  <si>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</si>
  <si>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</si>
  <si>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</si>
  <si>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</si>
  <si>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</si>
  <si>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</si>
  <si>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</si>
  <si>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</si>
  <si>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</si>
  <si>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</si>
  <si>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</si>
  <si>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</si>
  <si>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</si>
  <si>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</si>
  <si>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</si>
  <si>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</si>
  <si>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</si>
  <si>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</si>
  <si>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</si>
  <si>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</si>
  <si>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</si>
  <si>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</si>
  <si>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</si>
  <si>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</si>
  <si>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</si>
  <si>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</si>
  <si>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</si>
  <si>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</si>
  <si>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</si>
  <si>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</si>
  <si>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</si>
  <si>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</si>
  <si>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</si>
  <si>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</si>
  <si>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</si>
  <si>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</si>
  <si>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</si>
  <si>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</si>
  <si>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</si>
  <si>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</si>
  <si>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</si>
  <si>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</si>
  <si>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</si>
  <si>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</si>
  <si>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</si>
  <si>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</si>
  <si>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</si>
  <si>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</si>
  <si>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</si>
  <si>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</si>
  <si>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</si>
  <si>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</si>
  <si>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</si>
  <si>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</si>
  <si>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</si>
  <si>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</si>
  <si>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</si>
  <si>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</si>
  <si>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</si>
  <si>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</si>
  <si>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</si>
  <si>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</si>
  <si>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</si>
  <si>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</si>
  <si>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</si>
  <si>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</si>
  <si>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</si>
  <si>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</si>
  <si>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</si>
  <si>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</si>
  <si>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</si>
  <si>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</si>
  <si>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</si>
  <si>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</si>
  <si>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</si>
  <si>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</si>
  <si>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</si>
  <si>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</si>
  <si>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</si>
  <si>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</si>
  <si>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</si>
  <si>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</si>
  <si>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</si>
  <si>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</si>
  <si>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</si>
  <si>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</si>
  <si>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</si>
  <si>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</si>
  <si>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</si>
  <si>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</si>
  <si>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</si>
  <si>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</si>
  <si>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</si>
  <si>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</si>
  <si>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</si>
  <si>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</si>
  <si>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</si>
  <si>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</si>
  <si>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</si>
  <si>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</si>
  <si>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</si>
  <si>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</si>
  <si>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</si>
  <si>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</si>
  <si>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</si>
  <si>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</si>
  <si>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</si>
  <si>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</si>
  <si>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</si>
  <si>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</si>
  <si>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</si>
  <si>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</si>
  <si>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</si>
  <si>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</si>
  <si>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</si>
  <si>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</si>
  <si>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</si>
  <si>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</si>
  <si>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</si>
  <si>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</si>
  <si>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</si>
  <si>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</si>
  <si>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</si>
  <si>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</si>
  <si>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</si>
  <si>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</si>
  <si>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</si>
  <si>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</si>
  <si>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</si>
  <si>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</si>
  <si>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</si>
  <si>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</si>
  <si>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</si>
  <si>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</si>
  <si>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</si>
  <si>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</si>
  <si>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</si>
  <si>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</si>
  <si>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</si>
  <si>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</si>
  <si>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</si>
  <si>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</si>
  <si>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</si>
  <si>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</si>
  <si>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</si>
  <si>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</si>
  <si>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</si>
  <si>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</si>
  <si>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</si>
  <si>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</si>
  <si>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</si>
  <si>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</si>
  <si>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</si>
  <si>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</si>
  <si>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</si>
  <si>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</si>
  <si>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</si>
  <si>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</si>
  <si>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</si>
  <si>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</si>
  <si>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</si>
  <si>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</si>
  <si>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</si>
  <si>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</si>
  <si>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</si>
  <si>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</si>
  <si>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</si>
  <si>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</si>
  <si>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03326314</t>
  </si>
  <si>
    <t>050018161</t>
  </si>
  <si>
    <t>40479860551</t>
  </si>
  <si>
    <t>ZVEČEVO d.d.</t>
  </si>
  <si>
    <t>POŽEGA</t>
  </si>
  <si>
    <t>KRALJA ZVONIMIRA 1</t>
  </si>
  <si>
    <t>www.zvecevo.hr</t>
  </si>
  <si>
    <t>zvecevo@zvecevo.hr</t>
  </si>
  <si>
    <t>POŽEŠKO-SLAVONSKA</t>
  </si>
  <si>
    <t>NE</t>
  </si>
  <si>
    <t>034 276 200</t>
  </si>
  <si>
    <t>034 272 330</t>
  </si>
  <si>
    <t>1082</t>
  </si>
  <si>
    <r>
      <t xml:space="preserve">Obveznik: </t>
    </r>
    <r>
      <rPr>
        <b/>
        <u val="single"/>
        <sz val="10"/>
        <rFont val="Arial"/>
        <family val="2"/>
      </rPr>
      <t xml:space="preserve">ZVEČEVO d.d. </t>
    </r>
  </si>
  <si>
    <t>Obveznik: ZVEČEVO d.d.</t>
  </si>
  <si>
    <r>
      <t xml:space="preserve">Obveznik: </t>
    </r>
    <r>
      <rPr>
        <b/>
        <u val="single"/>
        <sz val="8"/>
        <rFont val="Arial"/>
        <family val="2"/>
      </rPr>
      <t>ZVEČEVO d.d.</t>
    </r>
  </si>
  <si>
    <t>ALVIR ANTO</t>
  </si>
  <si>
    <t>PUCAR MARIN</t>
  </si>
  <si>
    <t>01.01.2014.</t>
  </si>
  <si>
    <t>31.03.2014.</t>
  </si>
  <si>
    <t>stanje na dan 31.03.2014.</t>
  </si>
  <si>
    <t>u razdoblju 01.01.2013. do 31.03.2014.</t>
  </si>
  <si>
    <t>u razdoblju 01.01.2014. do 31.03.2014.</t>
  </si>
  <si>
    <t xml:space="preserve">Bilješke uz financijske izvještaje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</si>
</sst>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left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ecevo@zvecevo.hr" TargetMode="External" /><Relationship Id="rId2" Type="http://schemas.openxmlformats.org/officeDocument/2006/relationships/hyperlink" Target="http://www.zvecevo.hr/" TargetMode="External" /><Relationship Id="rId3" Type="http://schemas.openxmlformats.org/officeDocument/2006/relationships/hyperlink" Target="mailto:zvecevo@zvecev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339</v>
      </c>
      <c r="F2" s="12"/>
      <c r="G2" s="13" t="s">
        <v>250</v>
      </c>
      <c r="H2" s="120" t="s">
        <v>340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315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321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322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323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324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34000</v>
      </c>
      <c r="D14" s="147"/>
      <c r="E14" s="16"/>
      <c r="F14" s="143" t="s">
        <v>325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326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327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351</v>
      </c>
      <c r="D22" s="143" t="s">
        <v>325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11</v>
      </c>
      <c r="D24" s="143" t="s">
        <v>329</v>
      </c>
      <c r="E24" s="151"/>
      <c r="F24" s="151"/>
      <c r="G24" s="152"/>
      <c r="H24" s="51" t="s">
        <v>261</v>
      </c>
      <c r="I24" s="127">
        <v>346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2" t="s">
        <v>330</v>
      </c>
      <c r="D26" s="25"/>
      <c r="E26" s="33"/>
      <c r="F26" s="24"/>
      <c r="G26" s="154" t="s">
        <v>263</v>
      </c>
      <c r="H26" s="140"/>
      <c r="I26" s="123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337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331</v>
      </c>
      <c r="D48" s="174"/>
      <c r="E48" s="175"/>
      <c r="F48" s="16"/>
      <c r="G48" s="51" t="s">
        <v>271</v>
      </c>
      <c r="H48" s="173" t="s">
        <v>332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328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338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305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306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307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308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vecevo@zvecevo.hr"/>
    <hyperlink ref="C20" r:id="rId2" display="www.zvecevo.hr"/>
    <hyperlink ref="C50" r:id="rId3" display="zvecevo@zvecev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8" sqref="A18:H18"/>
    </sheetView>
  </sheetViews>
  <sheetFormatPr defaultColWidth="9.140625" defaultRowHeight="12.75"/>
  <cols>
    <col min="1" max="9" width="9.140625" style="52" customWidth="1"/>
    <col min="10" max="10" width="12.7109375" style="52" customWidth="1"/>
    <col min="11" max="11" width="15.1406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334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317</v>
      </c>
      <c r="K4" s="60" t="s">
        <v>318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197448326</v>
      </c>
      <c r="K8" s="53">
        <f>K9+K16+K26+K35+K39</f>
        <v>198098368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185368</v>
      </c>
      <c r="K9" s="53">
        <f>SUM(K10:K15)</f>
        <v>211196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185368</v>
      </c>
      <c r="K11" s="7">
        <v>211196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150587920</v>
      </c>
      <c r="K16" s="53">
        <f>SUM(K17:K25)</f>
        <v>151257612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33943643</v>
      </c>
      <c r="K17" s="7">
        <v>33943643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29309532</v>
      </c>
      <c r="K18" s="7">
        <v>29083376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83434813</v>
      </c>
      <c r="K19" s="7">
        <v>83367885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693033</v>
      </c>
      <c r="K20" s="7">
        <v>640253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173082</v>
      </c>
      <c r="K22" s="7">
        <v>129330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3033817</v>
      </c>
      <c r="K23" s="7">
        <v>4093125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45554050</v>
      </c>
      <c r="K26" s="53">
        <f>SUM(K27:K34)</f>
        <v>45554050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24834425</v>
      </c>
      <c r="K27" s="7">
        <v>24834425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20164039</v>
      </c>
      <c r="K29" s="7">
        <v>20164039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555586</v>
      </c>
      <c r="K32" s="7">
        <v>555586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1120988</v>
      </c>
      <c r="K35" s="53">
        <f>SUM(K36:K38)</f>
        <v>1075510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1120988</v>
      </c>
      <c r="K37" s="7">
        <v>1075510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253800915</v>
      </c>
      <c r="K40" s="53">
        <f>K41+K49+K56+K64</f>
        <v>237358849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39500031</v>
      </c>
      <c r="K41" s="53">
        <f>SUM(K42:K48)</f>
        <v>45803691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21237703</v>
      </c>
      <c r="K42" s="7">
        <v>23016838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6476640</v>
      </c>
      <c r="K43" s="7">
        <v>7787351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10347100</v>
      </c>
      <c r="K44" s="7">
        <v>13789826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1438588</v>
      </c>
      <c r="K45" s="7">
        <v>1209676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82955882</v>
      </c>
      <c r="K49" s="53">
        <f>SUM(K50:K55)</f>
        <v>68808559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39971910</v>
      </c>
      <c r="K50" s="7">
        <v>39853703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35962155</v>
      </c>
      <c r="K51" s="7">
        <v>25320485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139677</v>
      </c>
      <c r="K53" s="7">
        <v>93708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2634890</v>
      </c>
      <c r="K54" s="7">
        <v>1466772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4247250</v>
      </c>
      <c r="K55" s="7">
        <v>2073891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130637152</v>
      </c>
      <c r="K56" s="53">
        <f>SUM(K57:K63)</f>
        <v>122485902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12006500</v>
      </c>
      <c r="K61" s="7">
        <v>10855250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118630652</v>
      </c>
      <c r="K62" s="7">
        <v>111630652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707850</v>
      </c>
      <c r="K64" s="7">
        <v>260697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1035030</v>
      </c>
      <c r="K65" s="7">
        <v>579834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452284271</v>
      </c>
      <c r="K66" s="53">
        <f>K7+K8+K40+K65</f>
        <v>436037051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82953111</v>
      </c>
      <c r="K69" s="54">
        <f>K70+K71+K72+K78+K79+K82+K85</f>
        <v>79725435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61561600</v>
      </c>
      <c r="K70" s="7">
        <v>61561600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2325242</v>
      </c>
      <c r="K72" s="53">
        <f>K73+K74-K75+K76+K77</f>
        <v>2325242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2325242</v>
      </c>
      <c r="K73" s="7">
        <v>2325242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86146</v>
      </c>
      <c r="K74" s="7">
        <v>86146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86146</v>
      </c>
      <c r="K75" s="7">
        <v>86146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32510638</v>
      </c>
      <c r="K78" s="7">
        <v>32510638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0</v>
      </c>
      <c r="K79" s="53">
        <f>K80-K81</f>
        <v>-13444369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>
        <v>13444369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-13444369</v>
      </c>
      <c r="K82" s="53">
        <f>K83-K84</f>
        <v>-3227676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13444369</v>
      </c>
      <c r="K84" s="7">
        <v>3227676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673877</v>
      </c>
      <c r="K86" s="53">
        <f>SUM(K87:K89)</f>
        <v>673876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673877</v>
      </c>
      <c r="K87" s="7">
        <v>673876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74328179</v>
      </c>
      <c r="K90" s="53">
        <f>SUM(K91:K99)</f>
        <v>70201382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12350234</v>
      </c>
      <c r="K92" s="7">
        <v>10504931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61249303</v>
      </c>
      <c r="K93" s="7">
        <v>58997369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728642</v>
      </c>
      <c r="K98" s="7">
        <v>699082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293514922</v>
      </c>
      <c r="K100" s="53">
        <f>SUM(K101:K112)</f>
        <v>284973544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195370</v>
      </c>
      <c r="K101" s="7">
        <v>81146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66969073</v>
      </c>
      <c r="K102" s="7">
        <v>69269073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23073097</v>
      </c>
      <c r="K103" s="7">
        <v>22370507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73736567</v>
      </c>
      <c r="K105" s="7">
        <v>66414171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120900000</v>
      </c>
      <c r="K106" s="7">
        <v>114400000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1810431</v>
      </c>
      <c r="K108" s="7">
        <v>1537618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5700131</v>
      </c>
      <c r="K109" s="7">
        <v>7155591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45927</v>
      </c>
      <c r="K110" s="7">
        <v>45927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1084326</v>
      </c>
      <c r="K112" s="7">
        <v>3699511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814182</v>
      </c>
      <c r="K113" s="7">
        <v>462814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452284271</v>
      </c>
      <c r="K114" s="53">
        <f>K69+K86+K90+K100+K113</f>
        <v>436037051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309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310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48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8" sqref="A18:H1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1.7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317</v>
      </c>
      <c r="K4" s="251"/>
      <c r="L4" s="251" t="s">
        <v>318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40241325</v>
      </c>
      <c r="K7" s="54">
        <f>SUM(K8:K9)</f>
        <v>40241325</v>
      </c>
      <c r="L7" s="54">
        <f>SUM(L8:L9)</f>
        <v>27695076</v>
      </c>
      <c r="M7" s="54">
        <f>SUM(M8:M9)</f>
        <v>27695076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38825895</v>
      </c>
      <c r="K8" s="7">
        <v>38825895</v>
      </c>
      <c r="L8" s="7">
        <v>27185158</v>
      </c>
      <c r="M8" s="7">
        <v>27185158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1415430</v>
      </c>
      <c r="K9" s="7">
        <v>1415430</v>
      </c>
      <c r="L9" s="7">
        <v>509918</v>
      </c>
      <c r="M9" s="7">
        <v>509918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38080687</v>
      </c>
      <c r="K10" s="53">
        <f>K11+K12+K16+K20+K21+K22+K25+K26</f>
        <v>38080687</v>
      </c>
      <c r="L10" s="53">
        <f>L11+L12+L16+L20+L21+L22+L25+L26</f>
        <v>29567423</v>
      </c>
      <c r="M10" s="53">
        <f>M11+M12+M16+M20+M21+M22+M25+M26</f>
        <v>29567423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-2936594</v>
      </c>
      <c r="K11" s="7">
        <v>-2936594</v>
      </c>
      <c r="L11" s="7">
        <v>-4940268</v>
      </c>
      <c r="M11" s="7">
        <v>-4940268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30155140</v>
      </c>
      <c r="K12" s="53">
        <f>SUM(K13:K15)</f>
        <v>30155140</v>
      </c>
      <c r="L12" s="53">
        <f>SUM(L13:L15)</f>
        <v>24694302</v>
      </c>
      <c r="M12" s="53">
        <f>SUM(M13:M15)</f>
        <v>24694302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24888782</v>
      </c>
      <c r="K13" s="7">
        <v>24888782</v>
      </c>
      <c r="L13" s="7">
        <v>18961833</v>
      </c>
      <c r="M13" s="7">
        <v>18961833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2126943</v>
      </c>
      <c r="K14" s="7">
        <v>2126943</v>
      </c>
      <c r="L14" s="7">
        <v>1145381</v>
      </c>
      <c r="M14" s="7">
        <v>1145381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3139415</v>
      </c>
      <c r="K15" s="7">
        <v>3139415</v>
      </c>
      <c r="L15" s="7">
        <v>4587088</v>
      </c>
      <c r="M15" s="7">
        <v>4587088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6566151</v>
      </c>
      <c r="K16" s="53">
        <f>SUM(K17:K19)</f>
        <v>6566151</v>
      </c>
      <c r="L16" s="53">
        <f>SUM(L17:L19)</f>
        <v>5322478</v>
      </c>
      <c r="M16" s="53">
        <f>SUM(M17:M19)</f>
        <v>5322478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4254632</v>
      </c>
      <c r="K17" s="7">
        <v>4254632</v>
      </c>
      <c r="L17" s="7">
        <v>3469273</v>
      </c>
      <c r="M17" s="7">
        <v>3469273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1444726</v>
      </c>
      <c r="K18" s="7">
        <v>1444726</v>
      </c>
      <c r="L18" s="7">
        <v>1152918</v>
      </c>
      <c r="M18" s="7">
        <v>1152918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866793</v>
      </c>
      <c r="K19" s="7">
        <v>866793</v>
      </c>
      <c r="L19" s="7">
        <v>700287</v>
      </c>
      <c r="M19" s="7">
        <v>700287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904795</v>
      </c>
      <c r="K20" s="7">
        <v>904795</v>
      </c>
      <c r="L20" s="7">
        <v>995445</v>
      </c>
      <c r="M20" s="7">
        <v>995445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2304247</v>
      </c>
      <c r="K21" s="7">
        <v>2304247</v>
      </c>
      <c r="L21" s="7">
        <v>2994885</v>
      </c>
      <c r="M21" s="7">
        <v>2994885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1086948</v>
      </c>
      <c r="K26" s="7">
        <v>1086948</v>
      </c>
      <c r="L26" s="7">
        <v>500581</v>
      </c>
      <c r="M26" s="7">
        <v>500581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112768</v>
      </c>
      <c r="K27" s="53">
        <f>SUM(K28:K32)</f>
        <v>112768</v>
      </c>
      <c r="L27" s="53">
        <f>SUM(L28:L32)</f>
        <v>70852</v>
      </c>
      <c r="M27" s="53">
        <f>SUM(M28:M32)</f>
        <v>70852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24721</v>
      </c>
      <c r="K28" s="7">
        <v>24721</v>
      </c>
      <c r="L28" s="7">
        <v>10902</v>
      </c>
      <c r="M28" s="7">
        <v>10902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88047</v>
      </c>
      <c r="K29" s="7">
        <v>88047</v>
      </c>
      <c r="L29" s="7">
        <v>59950</v>
      </c>
      <c r="M29" s="7">
        <v>59950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2186930</v>
      </c>
      <c r="K33" s="53">
        <f>SUM(K34:K37)</f>
        <v>2186930</v>
      </c>
      <c r="L33" s="53">
        <f>SUM(L34:L37)</f>
        <v>1426181</v>
      </c>
      <c r="M33" s="53">
        <f>SUM(M34:M37)</f>
        <v>1426181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14634</v>
      </c>
      <c r="K34" s="7">
        <v>14634</v>
      </c>
      <c r="L34" s="7">
        <v>3970</v>
      </c>
      <c r="M34" s="7">
        <v>3970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2164314</v>
      </c>
      <c r="K35" s="7">
        <v>2164314</v>
      </c>
      <c r="L35" s="7">
        <v>1422211</v>
      </c>
      <c r="M35" s="7">
        <v>1422211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7982</v>
      </c>
      <c r="K37" s="7">
        <v>7982</v>
      </c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40354093</v>
      </c>
      <c r="K42" s="53">
        <f>K7+K27+K38+K40</f>
        <v>40354093</v>
      </c>
      <c r="L42" s="53">
        <f>L7+L27+L38+L40</f>
        <v>27765928</v>
      </c>
      <c r="M42" s="53">
        <f>M7+M27+M38+M40</f>
        <v>27765928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40267617</v>
      </c>
      <c r="K43" s="53">
        <f>K10+K33+K39+K41</f>
        <v>40267617</v>
      </c>
      <c r="L43" s="53">
        <f>L10+L33+L39+L41</f>
        <v>30993604</v>
      </c>
      <c r="M43" s="53">
        <f>M10+M33+M39+M41</f>
        <v>30993604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86476</v>
      </c>
      <c r="K44" s="53">
        <f>K42-K43</f>
        <v>86476</v>
      </c>
      <c r="L44" s="53">
        <f>L42-L43</f>
        <v>-3227676</v>
      </c>
      <c r="M44" s="53">
        <f>M42-M43</f>
        <v>-3227676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86476</v>
      </c>
      <c r="K45" s="53">
        <f>IF(K42&gt;K43,K42-K43,0)</f>
        <v>86476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3227676</v>
      </c>
      <c r="M46" s="53">
        <f>IF(M43&gt;M42,M43-M42,0)</f>
        <v>3227676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86476</v>
      </c>
      <c r="K48" s="53">
        <f>K44-K47</f>
        <v>86476</v>
      </c>
      <c r="L48" s="53">
        <f>L44-L47</f>
        <v>-3227676</v>
      </c>
      <c r="M48" s="53">
        <f>M44-M47</f>
        <v>-3227676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86476</v>
      </c>
      <c r="K49" s="53">
        <f>IF(K48&gt;0,K48,0)</f>
        <v>86476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3227676</v>
      </c>
      <c r="M50" s="61">
        <f>IF(M48&lt;0,-M48,0)</f>
        <v>3227676</v>
      </c>
    </row>
    <row r="51" spans="1:13" ht="12.75" customHeight="1">
      <c r="A51" s="195" t="s">
        <v>311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f>J48</f>
        <v>86476</v>
      </c>
      <c r="K56" s="6">
        <f>K48</f>
        <v>86476</v>
      </c>
      <c r="L56" s="6">
        <f>L48</f>
        <v>-3227676</v>
      </c>
      <c r="M56" s="6">
        <f>M48</f>
        <v>-3227676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86476</v>
      </c>
      <c r="K67" s="61">
        <f>K56+K66</f>
        <v>86476</v>
      </c>
      <c r="L67" s="61">
        <f>L56+L66</f>
        <v>-3227676</v>
      </c>
      <c r="M67" s="61">
        <f>M56+M66</f>
        <v>-3227676</v>
      </c>
    </row>
    <row r="68" spans="1:13" ht="12.75" customHeight="1">
      <c r="A68" s="239" t="s">
        <v>312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27:M27 K17:L21 K22:M22 K23:L26 J48:M50 K28:L32 K33:M33 K34:L41 K16:M1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J24" sqref="J24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336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317</v>
      </c>
      <c r="K4" s="67" t="s">
        <v>318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282</v>
      </c>
      <c r="K5" s="69" t="s">
        <v>283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86476</v>
      </c>
      <c r="K7" s="7">
        <v>-3227676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904795</v>
      </c>
      <c r="K8" s="7">
        <v>995445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14098574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356396</v>
      </c>
      <c r="K12" s="7">
        <v>180092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1347667</v>
      </c>
      <c r="K13" s="53">
        <f>SUM(K7:K12)</f>
        <v>12046435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5284930</v>
      </c>
      <c r="K14" s="7">
        <v>3199035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2470408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2754164</v>
      </c>
      <c r="K16" s="7">
        <v>6303660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389063</v>
      </c>
      <c r="K17" s="7">
        <v>21334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10898565</v>
      </c>
      <c r="K18" s="53">
        <f>SUM(K14:K17)</f>
        <v>9524029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2522406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9550898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86070908</v>
      </c>
      <c r="K26" s="7">
        <v>88945477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86070908</v>
      </c>
      <c r="K27" s="53">
        <f>SUM(K22:K26)</f>
        <v>88945477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247746</v>
      </c>
      <c r="K28" s="7">
        <v>1850965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60900000</v>
      </c>
      <c r="K30" s="7">
        <v>88900000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61147746</v>
      </c>
      <c r="K31" s="53">
        <f>SUM(K28:K30)</f>
        <v>90750965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24923162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1805488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19790061</v>
      </c>
      <c r="K36" s="7">
        <v>49055966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5000000</v>
      </c>
      <c r="K37" s="7">
        <v>3500000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24790061</v>
      </c>
      <c r="K38" s="53">
        <f>SUM(K35:K37)</f>
        <v>52555966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40162523</v>
      </c>
      <c r="K39" s="7">
        <v>53277080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398948</v>
      </c>
      <c r="K41" s="7">
        <v>442957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40561471</v>
      </c>
      <c r="K44" s="53">
        <f>SUM(K39:K43)</f>
        <v>53720037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15771410</v>
      </c>
      <c r="K46" s="53">
        <f>IF(K44&gt;K38,K44-K38,0)</f>
        <v>1164071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399146</v>
      </c>
      <c r="K48" s="53">
        <f>IF(K20-K19+K33-K32+K46-K45&gt;0,K20-K19+K33-K32+K46-K45,0)</f>
        <v>447153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1199868</v>
      </c>
      <c r="K49" s="7">
        <v>707850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399146</v>
      </c>
      <c r="K51" s="7">
        <v>447153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800722</v>
      </c>
      <c r="K52" s="61">
        <f>K49+K50-K51</f>
        <v>260697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4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317</v>
      </c>
      <c r="K4" s="67" t="s">
        <v>318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282</v>
      </c>
      <c r="K5" s="73" t="s">
        <v>283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319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320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9" sqref="A9:H9"/>
    </sheetView>
  </sheetViews>
  <sheetFormatPr defaultColWidth="9.140625" defaultRowHeight="12.75"/>
  <cols>
    <col min="1" max="4" width="9.140625" style="76" customWidth="1"/>
    <col min="5" max="5" width="10.57421875" style="76" customWidth="1"/>
    <col min="6" max="16384" width="9.140625" style="76" customWidth="1"/>
  </cols>
  <sheetData>
    <row r="1" spans="1:12" ht="12.75">
      <c r="A1" s="283" t="s">
        <v>280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68" t="s">
        <v>281</v>
      </c>
      <c r="D2" s="268"/>
      <c r="E2" s="77">
        <v>41640</v>
      </c>
      <c r="F2" s="43" t="s">
        <v>250</v>
      </c>
      <c r="G2" s="269">
        <v>41729</v>
      </c>
      <c r="H2" s="270"/>
      <c r="I2" s="74"/>
      <c r="J2" s="74"/>
      <c r="K2" s="74"/>
      <c r="L2" s="78"/>
    </row>
    <row r="3" spans="1:11" ht="21.7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304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282</v>
      </c>
      <c r="K4" s="83" t="s">
        <v>283</v>
      </c>
    </row>
    <row r="5" spans="1:11" ht="12.75">
      <c r="A5" s="273" t="s">
        <v>284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61561600</v>
      </c>
      <c r="K5" s="45">
        <v>61561600</v>
      </c>
    </row>
    <row r="6" spans="1:11" ht="12.75">
      <c r="A6" s="273" t="s">
        <v>285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286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2325242</v>
      </c>
      <c r="K7" s="46">
        <v>2325242</v>
      </c>
    </row>
    <row r="8" spans="1:11" ht="12.75">
      <c r="A8" s="273" t="s">
        <v>287</v>
      </c>
      <c r="B8" s="274"/>
      <c r="C8" s="274"/>
      <c r="D8" s="274"/>
      <c r="E8" s="274"/>
      <c r="F8" s="274"/>
      <c r="G8" s="274"/>
      <c r="H8" s="274"/>
      <c r="I8" s="44">
        <v>4</v>
      </c>
      <c r="J8" s="46"/>
      <c r="K8" s="46">
        <v>-13444369</v>
      </c>
    </row>
    <row r="9" spans="1:11" ht="12.75">
      <c r="A9" s="273" t="s">
        <v>288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-13444369</v>
      </c>
      <c r="K9" s="46">
        <v>-3227676</v>
      </c>
    </row>
    <row r="10" spans="1:11" ht="12.75">
      <c r="A10" s="273" t="s">
        <v>289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32510638</v>
      </c>
      <c r="K10" s="46">
        <v>32510638</v>
      </c>
    </row>
    <row r="11" spans="1:11" ht="12.75">
      <c r="A11" s="273" t="s">
        <v>290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291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292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293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82953111</v>
      </c>
      <c r="K14" s="79">
        <f>SUM(K5:K13)</f>
        <v>79725435</v>
      </c>
    </row>
    <row r="15" spans="1:11" ht="12.75">
      <c r="A15" s="273" t="s">
        <v>294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295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296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297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298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299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300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301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302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K2" sqref="A2:IV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344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/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</cp:lastModifiedBy>
  <cp:lastPrinted>2014-04-30T15:51:05Z</cp:lastPrinted>
  <dcterms:created xsi:type="dcterms:W3CDTF">2008-10-17T11:51:54Z</dcterms:created>
  <dcterms:modified xsi:type="dcterms:W3CDTF">2014-04-30T15:51:53Z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