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<sst xmlns="http://schemas.openxmlformats.org/spreadsheetml/2006/main" count="396" uniqueCount="344">
  <si>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</si>
  <si>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</si>
  <si>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</si>
  <si>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</si>
  <si>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</si>
  <si>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</si>
  <si>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</si>
  <si>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</si>
  <si>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</si>
  <si>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</si>
  <si>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</si>
  <si>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</si>
  <si>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</si>
  <si>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</si>
  <si>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</si>
  <si>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</si>
  <si>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</si>
  <si>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</si>
  <si>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</si>
  <si>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</si>
  <si>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</si>
  <si>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</si>
  <si>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</si>
  <si>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</si>
  <si>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</si>
  <si>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</si>
  <si>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</si>
  <si>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</si>
  <si>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</si>
  <si>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</si>
  <si>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</si>
  <si>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</si>
  <si>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</si>
  <si>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</si>
  <si>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</si>
  <si>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</si>
  <si>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</si>
  <si>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</si>
  <si>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</si>
  <si>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</si>
  <si>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</si>
  <si>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</si>
  <si>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</si>
  <si>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</si>
  <si>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</si>
  <si>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</si>
  <si>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</si>
  <si>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</si>
  <si>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</si>
  <si>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</si>
  <si>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</si>
  <si>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</si>
  <si>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</si>
  <si>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</si>
  <si>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</si>
  <si>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</si>
  <si>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</si>
  <si>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</si>
  <si>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</si>
  <si>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</si>
  <si>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</si>
  <si>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</si>
  <si>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</si>
  <si>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</si>
  <si>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</si>
  <si>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</si>
  <si>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</si>
  <si>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</si>
  <si>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</si>
  <si>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</si>
  <si>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</si>
  <si>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</si>
  <si>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</si>
  <si>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</si>
  <si>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</si>
  <si>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</si>
  <si>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</si>
  <si>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</si>
  <si>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</si>
  <si>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</si>
  <si>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</si>
  <si>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</si>
  <si>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</si>
  <si>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</si>
  <si>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</si>
  <si>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</si>
  <si>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</si>
  <si>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</si>
  <si>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</si>
  <si>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</si>
  <si>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</si>
  <si>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</si>
  <si>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</si>
  <si>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</si>
  <si>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</si>
  <si>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</si>
  <si>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</si>
  <si>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</si>
  <si>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</si>
  <si>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</si>
  <si>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</si>
  <si>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</si>
  <si>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</si>
  <si>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</si>
  <si>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</si>
  <si>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</si>
  <si>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</si>
  <si>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</si>
  <si>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</si>
  <si>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</si>
  <si>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</si>
  <si>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</si>
  <si>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</si>
  <si>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</si>
  <si>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</si>
  <si>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</si>
  <si>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</si>
  <si>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</si>
  <si>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</si>
  <si>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</si>
  <si>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</si>
  <si>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</si>
  <si>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</si>
  <si>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</si>
  <si>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</si>
  <si>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</si>
  <si>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</si>
  <si>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</si>
  <si>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</si>
  <si>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</si>
  <si>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</si>
  <si>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</si>
  <si>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</si>
  <si>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</si>
  <si>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</si>
  <si>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</si>
  <si>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</si>
  <si>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</si>
  <si>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</si>
  <si>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</si>
  <si>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</si>
  <si>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</si>
  <si>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</si>
  <si>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</si>
  <si>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</si>
  <si>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</si>
  <si>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</si>
  <si>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</si>
  <si>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</si>
  <si>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</si>
  <si>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</si>
  <si>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</si>
  <si>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</si>
  <si>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</si>
  <si>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</si>
  <si>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</si>
  <si>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</si>
  <si>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</si>
  <si>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</si>
  <si>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</si>
  <si>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</si>
  <si>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</si>
  <si>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</si>
  <si>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</si>
  <si>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</si>
  <si>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</si>
  <si>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</si>
  <si>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</si>
  <si>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</si>
  <si>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</si>
  <si>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</si>
  <si>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</si>
  <si>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</si>
  <si>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</si>
  <si>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</si>
  <si>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</si>
  <si>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</si>
  <si>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</si>
  <si>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</si>
  <si>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</si>
  <si>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</si>
  <si>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</si>
  <si>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</si>
  <si>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</si>
  <si>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</si>
  <si>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</si>
  <si>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</si>
  <si>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</si>
  <si>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</si>
  <si>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</si>
  <si>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</si>
  <si>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</si>
  <si>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</si>
  <si>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</si>
  <si>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</si>
  <si>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</si>
  <si>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</si>
  <si>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</si>
  <si>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</si>
  <si>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</si>
  <si>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</si>
  <si>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</si>
  <si>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</si>
  <si>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</si>
  <si>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</si>
  <si>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</si>
  <si>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</si>
  <si>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</si>
  <si>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</si>
  <si>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</si>
  <si>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</si>
  <si>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</si>
  <si>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</si>
  <si>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</si>
  <si>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</si>
  <si>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</si>
  <si>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</si>
  <si>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</si>
  <si>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</si>
  <si>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</si>
  <si>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</si>
  <si>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</si>
  <si>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</si>
  <si>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</si>
  <si>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</si>
  <si>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</si>
  <si>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</si>
  <si>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</si>
  <si>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</si>
  <si>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</si>
  <si>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</si>
  <si>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</si>
  <si>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</si>
  <si>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</si>
  <si>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</si>
  <si>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</si>
  <si>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</si>
  <si>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</si>
  <si>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</si>
  <si>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</si>
  <si>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</si>
  <si>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</si>
  <si>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</si>
  <si>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</si>
  <si>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</si>
  <si>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</si>
  <si>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</si>
  <si>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</si>
  <si>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</si>
  <si>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</si>
  <si>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</si>
  <si>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</si>
  <si>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</si>
  <si>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</si>
  <si>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</si>
  <si>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</si>
  <si>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</si>
  <si>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</si>
  <si>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</si>
  <si>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</si>
  <si>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</si>
  <si>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</si>
  <si>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</si>
  <si>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</si>
  <si>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</si>
  <si>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</si>
  <si>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</si>
  <si>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</si>
  <si>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</si>
  <si>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</si>
  <si>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</si>
  <si>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</si>
  <si>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</si>
  <si>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</si>
  <si>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</si>
  <si>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</si>
  <si>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</si>
  <si>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</si>
  <si>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</si>
  <si>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</si>
  <si>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</si>
  <si>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</si>
  <si>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</si>
  <si>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</si>
  <si>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</si>
  <si>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</si>
  <si>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</si>
  <si>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</si>
  <si>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</si>
  <si>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</si>
  <si>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</si>
  <si>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</si>
  <si>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</si>
  <si>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</si>
  <si>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</si>
  <si>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</si>
  <si>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</si>
  <si>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</si>
  <si>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</si>
  <si>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</si>
  <si>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</si>
  <si>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</si>
  <si>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</si>
  <si>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</si>
  <si>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</si>
  <si>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</si>
  <si>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</si>
  <si>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</si>
  <si>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</si>
  <si>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</si>
  <si>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</si>
  <si>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</si>
  <si>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</si>
  <si>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</si>
  <si>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</si>
  <si>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</si>
  <si>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</si>
  <si>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</si>
  <si>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</si>
  <si>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</si>
  <si>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</si>
  <si>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</si>
  <si>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</si>
  <si>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</si>
  <si>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</si>
  <si>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</si>
  <si>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</si>
  <si>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</si>
  <si>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</si>
  <si>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</si>
  <si>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</si>
  <si>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034 276 200</t>
  </si>
  <si>
    <t>034 272 330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</si>
  <si>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</si>
  <si>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</si>
  <si>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</si>
  <si>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r>
      <t xml:space="preserve">Obveznik: </t>
    </r>
    <r>
      <rPr>
        <b/>
        <u val="single"/>
        <sz val="8"/>
        <rFont val="Arial"/>
        <family val="2"/>
      </rPr>
      <t>ZVEČEVO d.d.</t>
    </r>
  </si>
  <si>
    <t>31.03.2013.</t>
  </si>
  <si>
    <t>01.01.2013.</t>
  </si>
  <si>
    <t>ALVIR ANTO</t>
  </si>
  <si>
    <t>stanje na dan 31.03.2013.</t>
  </si>
  <si>
    <t>u razdoblju 01.01.2013. do 31.03.2013.</t>
  </si>
  <si>
    <t>Bilješke uz financijske izvještaje 31.03.2013.</t>
  </si>
  <si>
    <t>MARIN PUCAR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</si>
</sst>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left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338</v>
      </c>
      <c r="F2" s="12"/>
      <c r="G2" s="13" t="s">
        <v>250</v>
      </c>
      <c r="H2" s="120" t="s">
        <v>337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321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322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323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324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34000</v>
      </c>
      <c r="D14" s="179"/>
      <c r="E14" s="16"/>
      <c r="F14" s="152" t="s">
        <v>325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327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351</v>
      </c>
      <c r="D22" s="152" t="s">
        <v>325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11</v>
      </c>
      <c r="D24" s="152" t="s">
        <v>329</v>
      </c>
      <c r="E24" s="163"/>
      <c r="F24" s="163"/>
      <c r="G24" s="164"/>
      <c r="H24" s="51" t="s">
        <v>261</v>
      </c>
      <c r="I24" s="127">
        <v>441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2" t="s">
        <v>330</v>
      </c>
      <c r="D26" s="25"/>
      <c r="E26" s="33"/>
      <c r="F26" s="24"/>
      <c r="G26" s="165" t="s">
        <v>263</v>
      </c>
      <c r="H26" s="136"/>
      <c r="I26" s="123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339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331</v>
      </c>
      <c r="D48" s="133"/>
      <c r="E48" s="134"/>
      <c r="F48" s="16"/>
      <c r="G48" s="51" t="s">
        <v>271</v>
      </c>
      <c r="H48" s="137" t="s">
        <v>332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343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306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K84" sqref="K84"/>
    </sheetView>
  </sheetViews>
  <sheetFormatPr defaultColWidth="9.140625" defaultRowHeight="12.75"/>
  <cols>
    <col min="1" max="9" width="9.140625" style="52" customWidth="1"/>
    <col min="10" max="10" width="12.7109375" style="52" customWidth="1"/>
    <col min="11" max="11" width="15.14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142738890</v>
      </c>
      <c r="K8" s="53">
        <f>K9+K16+K26+K35+K39</f>
        <v>142032391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268456</v>
      </c>
      <c r="K9" s="53">
        <f>SUM(K10:K15)</f>
        <v>248277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268456</v>
      </c>
      <c r="K11" s="7">
        <v>248277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115432371</v>
      </c>
      <c r="K16" s="53">
        <f>SUM(K17:K25)</f>
        <v>114795500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1433005</v>
      </c>
      <c r="K17" s="7">
        <v>1433005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27394978</v>
      </c>
      <c r="K18" s="7">
        <v>29122589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61227495</v>
      </c>
      <c r="K19" s="7">
        <v>60738568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470418</v>
      </c>
      <c r="K20" s="7">
        <v>441969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>
        <v>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24906475</v>
      </c>
      <c r="K23" s="7">
        <v>23059369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24984100</v>
      </c>
      <c r="K26" s="53">
        <f>SUM(K27:K34)</f>
        <v>24978341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24834425</v>
      </c>
      <c r="K27" s="7">
        <v>24834425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131700</v>
      </c>
      <c r="K29" s="7">
        <v>131700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17975</v>
      </c>
      <c r="K32" s="7">
        <v>12216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2053963</v>
      </c>
      <c r="K35" s="53">
        <f>SUM(K36:K38)</f>
        <v>2010273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1195166</v>
      </c>
      <c r="K37" s="7">
        <v>1151476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858797</v>
      </c>
      <c r="K38" s="7">
        <v>858797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218244886</v>
      </c>
      <c r="K40" s="53">
        <f>K41+K49+K56+K64</f>
        <v>245863821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28623134</v>
      </c>
      <c r="K41" s="53">
        <f>SUM(K42:K48)</f>
        <v>31377299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15526727</v>
      </c>
      <c r="K42" s="7">
        <v>15394256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3288404</v>
      </c>
      <c r="K43" s="7">
        <v>3232080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8432584</v>
      </c>
      <c r="K44" s="7">
        <v>11300388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1375419</v>
      </c>
      <c r="K45" s="7">
        <v>1450575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72986961</v>
      </c>
      <c r="K49" s="53">
        <f>SUM(K50:K55)</f>
        <v>74317288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35528640</v>
      </c>
      <c r="K50" s="7">
        <v>36814355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30092702</v>
      </c>
      <c r="K51" s="7">
        <v>30752827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130025</v>
      </c>
      <c r="K53" s="7">
        <v>128750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5392064</v>
      </c>
      <c r="K54" s="7">
        <v>4576448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1843530</v>
      </c>
      <c r="K55" s="7">
        <v>2044908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115434923</v>
      </c>
      <c r="K56" s="53">
        <f>SUM(K57:K63)</f>
        <v>139368512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15300000</v>
      </c>
      <c r="K61" s="7">
        <v>15853100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76960907</v>
      </c>
      <c r="K62" s="7">
        <v>102126396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23174016</v>
      </c>
      <c r="K63" s="7">
        <v>21389016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1199868</v>
      </c>
      <c r="K64" s="7">
        <v>800722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1492108</v>
      </c>
      <c r="K65" s="7">
        <v>1320727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362475884</v>
      </c>
      <c r="K66" s="53">
        <f>K7+K8+K40+K65</f>
        <v>389216939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63886841</v>
      </c>
      <c r="K69" s="54">
        <f>K70+K71+K72+K78+K79+K82+K85</f>
        <v>63973317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61561600</v>
      </c>
      <c r="K70" s="7">
        <v>61561600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18603051</v>
      </c>
      <c r="K72" s="53">
        <f>K73+K74-K75+K76+K77</f>
        <v>18603051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3078080</v>
      </c>
      <c r="K73" s="7">
        <v>3078080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6156160</v>
      </c>
      <c r="K74" s="7">
        <v>6156160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86146</v>
      </c>
      <c r="K75" s="7">
        <v>86146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9454957</v>
      </c>
      <c r="K77" s="7">
        <v>9454957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487406</v>
      </c>
      <c r="K79" s="53">
        <f>K80-K81</f>
        <v>-16277810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487406</v>
      </c>
      <c r="K80" s="7">
        <v>487406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>
        <v>16765216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-16765216</v>
      </c>
      <c r="K82" s="53">
        <f>K83-K84</f>
        <v>86476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>
        <v>86476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16765216</v>
      </c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819479</v>
      </c>
      <c r="K86" s="53">
        <f>SUM(K87:K89)</f>
        <v>819479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819479</v>
      </c>
      <c r="K87" s="7">
        <v>819479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77152524</v>
      </c>
      <c r="K90" s="53">
        <f>SUM(K91:K99)</f>
        <v>79832757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15915828</v>
      </c>
      <c r="K92" s="7">
        <v>14023804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60459838</v>
      </c>
      <c r="K93" s="7">
        <v>65060494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776858</v>
      </c>
      <c r="K98" s="7">
        <v>748459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220034804</v>
      </c>
      <c r="K100" s="53">
        <f>SUM(K101:K112)</f>
        <v>244082142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3411988</v>
      </c>
      <c r="K101" s="7">
        <v>2739689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39771441</v>
      </c>
      <c r="K102" s="7">
        <v>43400610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37405850</v>
      </c>
      <c r="K103" s="7">
        <v>33131296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57371890</v>
      </c>
      <c r="K105" s="7">
        <v>48067198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74900000</v>
      </c>
      <c r="K106" s="7">
        <v>104900000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1963279</v>
      </c>
      <c r="K108" s="7">
        <v>1621920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5118822</v>
      </c>
      <c r="K109" s="7">
        <v>7286811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45927</v>
      </c>
      <c r="K110" s="7">
        <v>45927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45607</v>
      </c>
      <c r="K112" s="7">
        <v>2888691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582236</v>
      </c>
      <c r="K113" s="7">
        <v>509244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362475884</v>
      </c>
      <c r="K114" s="53">
        <f>K69+K86+K90+K100+K113</f>
        <v>389216939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M12" sqref="M1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317</v>
      </c>
      <c r="K4" s="237"/>
      <c r="L4" s="237" t="s">
        <v>318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44627942</v>
      </c>
      <c r="K7" s="54">
        <f>SUM(K8:K9)</f>
        <v>44627942</v>
      </c>
      <c r="L7" s="54">
        <f>SUM(L8:L9)</f>
        <v>40734720</v>
      </c>
      <c r="M7" s="54">
        <f>SUM(M8:M9)</f>
        <v>40734720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43892584</v>
      </c>
      <c r="K8" s="7">
        <v>43892584</v>
      </c>
      <c r="L8" s="7">
        <v>39319290</v>
      </c>
      <c r="M8" s="7">
        <v>39319290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735358</v>
      </c>
      <c r="K9" s="7">
        <v>735358</v>
      </c>
      <c r="L9" s="7">
        <v>1415430</v>
      </c>
      <c r="M9" s="7">
        <v>1415430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42782809</v>
      </c>
      <c r="K10" s="53">
        <f>K11+K12+K16+K20+K21+K22+K25+K26</f>
        <v>42782809</v>
      </c>
      <c r="L10" s="53">
        <f>L11+L12+L16+L20+L21+L22+L25+L26</f>
        <v>38574082</v>
      </c>
      <c r="M10" s="53">
        <f>M11+M12+M16+M20+M21+M22+M25+M26</f>
        <v>38574082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-3743862</v>
      </c>
      <c r="K11" s="7">
        <v>-3743862</v>
      </c>
      <c r="L11" s="7">
        <v>-2936594</v>
      </c>
      <c r="M11" s="7">
        <v>-2936594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34266650</v>
      </c>
      <c r="K12" s="53">
        <f>SUM(K13:K15)</f>
        <v>34266650</v>
      </c>
      <c r="L12" s="53">
        <f>SUM(L13:L15)</f>
        <v>30155140</v>
      </c>
      <c r="M12" s="53">
        <f>SUM(M13:M15)</f>
        <v>30155140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27805085</v>
      </c>
      <c r="K13" s="7">
        <v>27805085</v>
      </c>
      <c r="L13" s="7">
        <v>24888782</v>
      </c>
      <c r="M13" s="7">
        <v>24888782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3168390</v>
      </c>
      <c r="K14" s="7">
        <v>3168390</v>
      </c>
      <c r="L14" s="7">
        <v>2126943</v>
      </c>
      <c r="M14" s="7">
        <v>2126943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3293175</v>
      </c>
      <c r="K15" s="7">
        <v>3293175</v>
      </c>
      <c r="L15" s="7">
        <v>3139415</v>
      </c>
      <c r="M15" s="7">
        <v>3139415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7203954</v>
      </c>
      <c r="K16" s="53">
        <f>SUM(K17:K19)</f>
        <v>7203954</v>
      </c>
      <c r="L16" s="53">
        <f>SUM(L17:L19)</f>
        <v>6566151</v>
      </c>
      <c r="M16" s="53">
        <f>SUM(M17:M19)</f>
        <v>6566151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4534872</v>
      </c>
      <c r="K17" s="7">
        <v>4534872</v>
      </c>
      <c r="L17" s="7">
        <v>4254632</v>
      </c>
      <c r="M17" s="7">
        <v>4254632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1616387</v>
      </c>
      <c r="K18" s="7">
        <v>1616387</v>
      </c>
      <c r="L18" s="7">
        <v>1444726</v>
      </c>
      <c r="M18" s="7">
        <v>1444726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1052695</v>
      </c>
      <c r="K19" s="7">
        <v>1052695</v>
      </c>
      <c r="L19" s="7">
        <v>866793</v>
      </c>
      <c r="M19" s="7">
        <v>866793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896456</v>
      </c>
      <c r="K20" s="7">
        <v>896456</v>
      </c>
      <c r="L20" s="7">
        <v>904795</v>
      </c>
      <c r="M20" s="7">
        <v>904795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2473071</v>
      </c>
      <c r="K21" s="7">
        <v>2473071</v>
      </c>
      <c r="L21" s="7">
        <v>2304247</v>
      </c>
      <c r="M21" s="7">
        <v>2304247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1686540</v>
      </c>
      <c r="K26" s="7">
        <v>1686540</v>
      </c>
      <c r="L26" s="7">
        <v>1580343</v>
      </c>
      <c r="M26" s="7">
        <v>1580343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1346047</v>
      </c>
      <c r="K27" s="53">
        <f>SUM(K28:K32)</f>
        <v>1346047</v>
      </c>
      <c r="L27" s="53">
        <f>SUM(L28:L32)</f>
        <v>112768</v>
      </c>
      <c r="M27" s="53">
        <f>SUM(M28:M32)</f>
        <v>112768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31285</v>
      </c>
      <c r="K28" s="7">
        <v>31285</v>
      </c>
      <c r="L28" s="7">
        <v>24721</v>
      </c>
      <c r="M28" s="7">
        <v>24721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912914</v>
      </c>
      <c r="K29" s="7">
        <v>912914</v>
      </c>
      <c r="L29" s="7">
        <v>88047</v>
      </c>
      <c r="M29" s="7">
        <v>88047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401848</v>
      </c>
      <c r="K32" s="7">
        <v>401848</v>
      </c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2407002</v>
      </c>
      <c r="K33" s="53">
        <f>SUM(K34:K37)</f>
        <v>2407002</v>
      </c>
      <c r="L33" s="53">
        <f>SUM(L34:L37)</f>
        <v>2186930</v>
      </c>
      <c r="M33" s="53">
        <f>SUM(M34:M37)</f>
        <v>2186930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3638</v>
      </c>
      <c r="K34" s="7">
        <v>3638</v>
      </c>
      <c r="L34" s="7">
        <v>14634</v>
      </c>
      <c r="M34" s="7">
        <v>14634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2358089</v>
      </c>
      <c r="K35" s="7">
        <v>2358089</v>
      </c>
      <c r="L35" s="7">
        <v>2164314</v>
      </c>
      <c r="M35" s="7">
        <v>2164314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45275</v>
      </c>
      <c r="K37" s="7">
        <v>45275</v>
      </c>
      <c r="L37" s="7">
        <v>7982</v>
      </c>
      <c r="M37" s="7">
        <v>7982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45973989</v>
      </c>
      <c r="K42" s="53">
        <f>K7+K27+K38+K40</f>
        <v>45973989</v>
      </c>
      <c r="L42" s="53">
        <f>L7+L27+L38+L40</f>
        <v>40847488</v>
      </c>
      <c r="M42" s="53">
        <f>M7+M27+M38+M40</f>
        <v>40847488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45189811</v>
      </c>
      <c r="K43" s="53">
        <f>K10+K33+K39+K41</f>
        <v>45189811</v>
      </c>
      <c r="L43" s="53">
        <f>L10+L33+L39+L41</f>
        <v>40761012</v>
      </c>
      <c r="M43" s="53">
        <f>M10+M33+M39+M41</f>
        <v>40761012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784178</v>
      </c>
      <c r="K44" s="53">
        <f>K42-K43</f>
        <v>784178</v>
      </c>
      <c r="L44" s="53">
        <f>L42-L43</f>
        <v>86476</v>
      </c>
      <c r="M44" s="53">
        <f>M42-M43</f>
        <v>86476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784178</v>
      </c>
      <c r="K45" s="53">
        <f>IF(K42&gt;K43,K42-K43,0)</f>
        <v>784178</v>
      </c>
      <c r="L45" s="53">
        <f>IF(L42&gt;L43,L42-L43,0)</f>
        <v>86476</v>
      </c>
      <c r="M45" s="53">
        <f>IF(M42&gt;M43,M42-M43,0)</f>
        <v>86476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784178</v>
      </c>
      <c r="K48" s="53">
        <f>K44-K47</f>
        <v>784178</v>
      </c>
      <c r="L48" s="53">
        <f>L44-L47</f>
        <v>86476</v>
      </c>
      <c r="M48" s="53">
        <f>M44-M47</f>
        <v>86476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784178</v>
      </c>
      <c r="K49" s="53">
        <f>IF(K48&gt;0,K48,0)</f>
        <v>784178</v>
      </c>
      <c r="L49" s="53">
        <f>IF(L48&gt;0,L48,0)</f>
        <v>86476</v>
      </c>
      <c r="M49" s="53">
        <f>IF(M48&gt;0,M48,0)</f>
        <v>86476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784178</v>
      </c>
      <c r="K56" s="6">
        <f>K48</f>
        <v>784178</v>
      </c>
      <c r="L56" s="6">
        <f>L48</f>
        <v>86476</v>
      </c>
      <c r="M56" s="6">
        <f>M48</f>
        <v>86476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784178</v>
      </c>
      <c r="K67" s="61">
        <f>K56+K66</f>
        <v>784178</v>
      </c>
      <c r="L67" s="61">
        <f>L56+L66</f>
        <v>86476</v>
      </c>
      <c r="M67" s="61">
        <f>M56+M66</f>
        <v>86476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J48:M50 K28:L32 K33:M33 K34:L41 K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784178</v>
      </c>
      <c r="K7" s="7">
        <v>86476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896456</v>
      </c>
      <c r="K8" s="7">
        <v>904795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6321877</v>
      </c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4868697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13424</v>
      </c>
      <c r="K12" s="7">
        <v>356396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12884632</v>
      </c>
      <c r="K13" s="53">
        <f>SUM(K7:K12)</f>
        <v>1347667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7168462</v>
      </c>
      <c r="K14" s="7">
        <v>5284930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2470408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1211127</v>
      </c>
      <c r="K16" s="7">
        <v>2754164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38175</v>
      </c>
      <c r="K17" s="7">
        <v>389063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8417764</v>
      </c>
      <c r="K18" s="53">
        <f>SUM(K14:K17)</f>
        <v>10898565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4466868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9550898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354139</v>
      </c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2562095</v>
      </c>
      <c r="K26" s="7">
        <v>86070908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2916234</v>
      </c>
      <c r="K27" s="53">
        <f>SUM(K22:K26)</f>
        <v>86070908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3044294</v>
      </c>
      <c r="K28" s="7">
        <v>247746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42684849</v>
      </c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45729143</v>
      </c>
      <c r="K31" s="53">
        <f>SUM(K28:K30)</f>
        <v>247746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85823162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42812909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44072600</v>
      </c>
      <c r="K36" s="7">
        <v>19790061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5000000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44072600</v>
      </c>
      <c r="K38" s="53">
        <f>SUM(K35:K37)</f>
        <v>24790061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5831184</v>
      </c>
      <c r="K39" s="7">
        <v>40162523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548393</v>
      </c>
      <c r="K41" s="7">
        <v>398948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561042</v>
      </c>
      <c r="K43" s="7">
        <v>60900000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6940619</v>
      </c>
      <c r="K44" s="53">
        <f>SUM(K39:K43)</f>
        <v>101461471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37131981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76671410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1214060</v>
      </c>
      <c r="K48" s="53">
        <f>IF(K20-K19+K33-K32+K46-K45&gt;0,K20-K19+K33-K32+K46-K45,0)</f>
        <v>399146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2878573</v>
      </c>
      <c r="K49" s="7">
        <v>1199868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1214060</v>
      </c>
      <c r="K51" s="7">
        <v>399146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1664513</v>
      </c>
      <c r="K52" s="61">
        <f>K49+K50-K51</f>
        <v>800722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4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281</v>
      </c>
      <c r="D2" s="284"/>
      <c r="E2" s="77">
        <v>41275</v>
      </c>
      <c r="F2" s="43" t="s">
        <v>250</v>
      </c>
      <c r="G2" s="285">
        <v>41364</v>
      </c>
      <c r="H2" s="286"/>
      <c r="I2" s="74"/>
      <c r="J2" s="74"/>
      <c r="K2" s="74"/>
      <c r="L2" s="78"/>
    </row>
    <row r="3" spans="1:11" ht="21.7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304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61561600</v>
      </c>
      <c r="K5" s="45">
        <v>61561600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18603051</v>
      </c>
      <c r="K7" s="46">
        <v>18603051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487406</v>
      </c>
      <c r="K8" s="46">
        <v>-16277810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-16765216</v>
      </c>
      <c r="K9" s="46">
        <v>86476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63886841</v>
      </c>
      <c r="K14" s="79">
        <f>SUM(K5:K13)</f>
        <v>63973317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342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</cp:lastModifiedBy>
  <cp:lastPrinted>2013-04-30T11:50:25Z</cp:lastPrinted>
  <dcterms:created xsi:type="dcterms:W3CDTF">2008-10-17T11:51:54Z</dcterms:created>
  <dcterms:modified xsi:type="dcterms:W3CDTF">2013-04-30T11:53:27Z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