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<sst xmlns="http://schemas.openxmlformats.org/spreadsheetml/2006/main" count="395" uniqueCount="343">
  <si>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</si>
  <si>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</si>
  <si>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</si>
  <si>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</si>
  <si>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</si>
  <si>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</si>
  <si>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</si>
  <si>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</si>
  <si>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</si>
  <si>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</si>
  <si>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</si>
  <si>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</si>
  <si>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</si>
  <si>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</si>
  <si>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</si>
  <si>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</si>
  <si>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</si>
  <si>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</si>
  <si>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</si>
  <si>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</si>
  <si>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</si>
  <si>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</si>
  <si>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</si>
  <si>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</si>
  <si>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</si>
  <si>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</si>
  <si>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</si>
  <si>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</si>
  <si>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</si>
  <si>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</si>
  <si>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</si>
  <si>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</si>
  <si>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</si>
  <si>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</si>
  <si>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</si>
  <si>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</si>
  <si>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</si>
  <si>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</si>
  <si>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</si>
  <si>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</si>
  <si>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</si>
  <si>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</si>
  <si>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</si>
  <si>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</si>
  <si>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</si>
  <si>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</si>
  <si>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</si>
  <si>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</si>
  <si>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</si>
  <si>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</si>
  <si>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</si>
  <si>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</si>
  <si>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</si>
  <si>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</si>
  <si>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</si>
  <si>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</si>
  <si>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</si>
  <si>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</si>
  <si>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</si>
  <si>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</si>
  <si>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</si>
  <si>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</si>
  <si>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</si>
  <si>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</si>
  <si>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</si>
  <si>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</si>
  <si>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</si>
  <si>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</si>
  <si>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</si>
  <si>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</si>
  <si>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</si>
  <si>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</si>
  <si>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</si>
  <si>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</si>
  <si>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</si>
  <si>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</si>
  <si>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</si>
  <si>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</si>
  <si>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</si>
  <si>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</si>
  <si>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</si>
  <si>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</si>
  <si>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</si>
  <si>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</si>
  <si>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</si>
  <si>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</si>
  <si>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</si>
  <si>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</si>
  <si>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</si>
  <si>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</si>
  <si>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</si>
  <si>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</si>
  <si>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</si>
  <si>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</si>
  <si>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</si>
  <si>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</si>
  <si>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</si>
  <si>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</si>
  <si>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</si>
  <si>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</si>
  <si>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</si>
  <si>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</si>
  <si>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</si>
  <si>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</si>
  <si>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</si>
  <si>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</si>
  <si>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</si>
  <si>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</si>
  <si>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</si>
  <si>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</si>
  <si>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</si>
  <si>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</si>
  <si>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</si>
  <si>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</si>
  <si>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</si>
  <si>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</si>
  <si>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</si>
  <si>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</si>
  <si>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</si>
  <si>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</si>
  <si>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</si>
  <si>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</si>
  <si>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</si>
  <si>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</si>
  <si>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</si>
  <si>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</si>
  <si>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</si>
  <si>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</si>
  <si>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</si>
  <si>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</si>
  <si>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</si>
  <si>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</si>
  <si>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</si>
  <si>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</si>
  <si>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</si>
  <si>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</si>
  <si>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</si>
  <si>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</si>
  <si>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</si>
  <si>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</si>
  <si>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</si>
  <si>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</si>
  <si>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</si>
  <si>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</si>
  <si>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</si>
  <si>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</si>
  <si>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</si>
  <si>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</si>
  <si>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</si>
  <si>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</si>
  <si>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</si>
  <si>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</si>
  <si>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</si>
  <si>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</si>
  <si>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</si>
  <si>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</si>
  <si>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</si>
  <si>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</si>
  <si>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</si>
  <si>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</si>
  <si>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</si>
  <si>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</si>
  <si>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</si>
  <si>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</si>
  <si>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</si>
  <si>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</si>
  <si>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</si>
  <si>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</si>
  <si>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</si>
  <si>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</si>
  <si>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</si>
  <si>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</si>
  <si>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</si>
  <si>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</si>
  <si>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</si>
  <si>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</si>
  <si>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</si>
  <si>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</si>
  <si>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</si>
  <si>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</si>
  <si>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</si>
  <si>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</si>
  <si>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</si>
  <si>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</si>
  <si>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</si>
  <si>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</si>
  <si>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</si>
  <si>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</si>
  <si>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</si>
  <si>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</si>
  <si>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</si>
  <si>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</si>
  <si>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</si>
  <si>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</si>
  <si>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</si>
  <si>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</si>
  <si>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</si>
  <si>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</si>
  <si>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</si>
  <si>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</si>
  <si>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</si>
  <si>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</si>
  <si>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</si>
  <si>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</si>
  <si>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</si>
  <si>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</si>
  <si>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</si>
  <si>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</si>
  <si>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</si>
  <si>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</si>
  <si>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</si>
  <si>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</si>
  <si>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</si>
  <si>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</si>
  <si>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</si>
  <si>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</si>
  <si>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</si>
  <si>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</si>
  <si>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</si>
  <si>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</si>
  <si>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</si>
  <si>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</si>
  <si>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</si>
  <si>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</si>
  <si>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</si>
  <si>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</si>
  <si>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</si>
  <si>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</si>
  <si>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</si>
  <si>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</si>
  <si>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</si>
  <si>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</si>
  <si>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</si>
  <si>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</si>
  <si>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</si>
  <si>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</si>
  <si>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</si>
  <si>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</si>
  <si>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</si>
  <si>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</si>
  <si>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</si>
  <si>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</si>
  <si>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</si>
  <si>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</si>
  <si>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</si>
  <si>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</si>
  <si>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</si>
  <si>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</si>
  <si>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</si>
  <si>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</si>
  <si>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</si>
  <si>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</si>
  <si>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</si>
  <si>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</si>
  <si>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</si>
  <si>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</si>
  <si>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</si>
  <si>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</si>
  <si>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</si>
  <si>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</si>
  <si>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</si>
  <si>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</si>
  <si>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</si>
  <si>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</si>
  <si>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</si>
  <si>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</si>
  <si>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</si>
  <si>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</si>
  <si>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</si>
  <si>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</si>
  <si>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</si>
  <si>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</si>
  <si>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</si>
  <si>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</si>
  <si>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</si>
  <si>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</si>
  <si>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</si>
  <si>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</si>
  <si>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</si>
  <si>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</si>
  <si>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</si>
  <si>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</si>
  <si>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</si>
  <si>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</si>
  <si>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</si>
  <si>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</si>
  <si>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</si>
  <si>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</si>
  <si>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</si>
  <si>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</si>
  <si>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</si>
  <si>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</si>
  <si>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</si>
  <si>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</si>
  <si>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</si>
  <si>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</si>
  <si>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</si>
  <si>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</si>
  <si>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</si>
  <si>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</si>
  <si>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</si>
  <si>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</si>
  <si>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</si>
  <si>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</si>
  <si>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</si>
  <si>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</si>
  <si>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</si>
  <si>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</si>
  <si>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</si>
  <si>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</si>
  <si>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</si>
  <si>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</si>
  <si>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</si>
  <si>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</si>
  <si>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</si>
  <si>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</si>
  <si>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</si>
  <si>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</si>
  <si>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</si>
  <si>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</si>
  <si>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</si>
  <si>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</si>
  <si>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</si>
  <si>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</si>
  <si>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</si>
  <si>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</si>
  <si>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</si>
  <si>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</si>
  <si>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</si>
  <si>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</si>
  <si>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</si>
  <si>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VUJNOVIĆ ANKICA</t>
  </si>
  <si>
    <t>034 276 200</t>
  </si>
  <si>
    <t>034 272 330</t>
  </si>
  <si>
    <t>1082</t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</si>
  <si>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</si>
  <si>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Obveznik: ZVEČEVO d.d.</t>
  </si>
  <si>
    <r>
      <t xml:space="preserve">Obveznik: </t>
    </r>
    <r>
      <rPr>
        <b/>
        <u val="single"/>
        <sz val="8"/>
        <rFont val="Arial"/>
        <family val="2"/>
      </rPr>
      <t>ZVEČEVO d.d.</t>
    </r>
  </si>
  <si>
    <t>ALVIR ZDRAVKO</t>
  </si>
  <si>
    <t>31.12.2012.</t>
  </si>
  <si>
    <t>stanje na dan 31.12.2012.</t>
  </si>
  <si>
    <t>u razdoblju 01.01.2012. do 31.12.2012.</t>
  </si>
  <si>
    <t>Bilješke uz financijske izvještaje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</si>
</sst>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left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 t="s">
        <v>339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315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321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322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323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324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34000</v>
      </c>
      <c r="D14" s="147"/>
      <c r="E14" s="16"/>
      <c r="F14" s="143" t="s">
        <v>325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326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327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351</v>
      </c>
      <c r="D22" s="143" t="s">
        <v>325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11</v>
      </c>
      <c r="D24" s="143" t="s">
        <v>329</v>
      </c>
      <c r="E24" s="151"/>
      <c r="F24" s="151"/>
      <c r="G24" s="152"/>
      <c r="H24" s="51" t="s">
        <v>261</v>
      </c>
      <c r="I24" s="127">
        <v>403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2" t="s">
        <v>330</v>
      </c>
      <c r="D26" s="25"/>
      <c r="E26" s="33"/>
      <c r="F26" s="24"/>
      <c r="G26" s="154" t="s">
        <v>263</v>
      </c>
      <c r="H26" s="140"/>
      <c r="I26" s="123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331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332</v>
      </c>
      <c r="D48" s="174"/>
      <c r="E48" s="175"/>
      <c r="F48" s="16"/>
      <c r="G48" s="51" t="s">
        <v>271</v>
      </c>
      <c r="H48" s="173" t="s">
        <v>333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328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338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305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306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307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308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4" sqref="K114"/>
    </sheetView>
  </sheetViews>
  <sheetFormatPr defaultColWidth="9.140625" defaultRowHeight="12.75"/>
  <cols>
    <col min="1" max="9" width="9.140625" style="52" customWidth="1"/>
    <col min="10" max="10" width="12.7109375" style="52" customWidth="1"/>
    <col min="11" max="11" width="15.140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317</v>
      </c>
      <c r="K4" s="60" t="s">
        <v>318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123417401</v>
      </c>
      <c r="K8" s="53">
        <f>K9+K16+K26+K35+K39</f>
        <v>142670095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36747</v>
      </c>
      <c r="K9" s="53">
        <f>SUM(K10:K15)</f>
        <v>268456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36747</v>
      </c>
      <c r="K11" s="7">
        <v>268456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96637035</v>
      </c>
      <c r="K16" s="53">
        <f>SUM(K17:K25)</f>
        <v>115432371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1433005</v>
      </c>
      <c r="K17" s="7">
        <v>1433005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27439325</v>
      </c>
      <c r="K18" s="7">
        <v>27394978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63057719</v>
      </c>
      <c r="K19" s="7">
        <v>61227495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440745</v>
      </c>
      <c r="K20" s="7">
        <v>470418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3271319</v>
      </c>
      <c r="K22" s="7">
        <v>0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994922</v>
      </c>
      <c r="K23" s="7">
        <v>24906475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24893938</v>
      </c>
      <c r="K26" s="53">
        <f>SUM(K27:K34)</f>
        <v>24984100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24834425</v>
      </c>
      <c r="K27" s="7">
        <v>24834425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36000</v>
      </c>
      <c r="K29" s="7">
        <v>131700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23513</v>
      </c>
      <c r="K32" s="7">
        <v>17975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1849681</v>
      </c>
      <c r="K35" s="53">
        <f>SUM(K36:K38)</f>
        <v>1985168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1273119</v>
      </c>
      <c r="K37" s="7">
        <v>1128854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576562</v>
      </c>
      <c r="K38" s="7">
        <v>856314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140044841</v>
      </c>
      <c r="K40" s="53">
        <f>K41+K49+K56+K64</f>
        <v>219574842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28932049</v>
      </c>
      <c r="K41" s="53">
        <f>SUM(K42:K48)</f>
        <v>28458423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13710216</v>
      </c>
      <c r="K42" s="7">
        <v>15398717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3449830</v>
      </c>
      <c r="K43" s="7">
        <v>3288404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10868855</v>
      </c>
      <c r="K44" s="7">
        <v>8395705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903148</v>
      </c>
      <c r="K45" s="7">
        <v>1375597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85908850</v>
      </c>
      <c r="K49" s="53">
        <f>SUM(K50:K55)</f>
        <v>74481636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33178824</v>
      </c>
      <c r="K50" s="7">
        <v>34977232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49643042</v>
      </c>
      <c r="K51" s="7">
        <v>32929587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127925</v>
      </c>
      <c r="K53" s="7">
        <v>121441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2413475</v>
      </c>
      <c r="K54" s="7">
        <v>4794187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545584</v>
      </c>
      <c r="K55" s="7">
        <v>1659189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22325369</v>
      </c>
      <c r="K56" s="53">
        <f>SUM(K57:K63)</f>
        <v>115434923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30000</v>
      </c>
      <c r="K61" s="7">
        <v>15300000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22075369</v>
      </c>
      <c r="K62" s="7">
        <v>76960907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220000</v>
      </c>
      <c r="K63" s="7">
        <v>23174016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2878573</v>
      </c>
      <c r="K64" s="7">
        <v>1199860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43734</v>
      </c>
      <c r="K65" s="7">
        <v>1329654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263505976</v>
      </c>
      <c r="K66" s="53">
        <f>K7+K8+K40+K65</f>
        <v>363574591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80652057</v>
      </c>
      <c r="K69" s="54">
        <f>K70+K71+K72+K78+K79+K82+K85</f>
        <v>65774140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61561600</v>
      </c>
      <c r="K70" s="7">
        <v>61561600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18603051</v>
      </c>
      <c r="K72" s="53">
        <f>K73+K74-K75+K76+K77</f>
        <v>18603051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3078080</v>
      </c>
      <c r="K73" s="7">
        <v>3078080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6156160</v>
      </c>
      <c r="K74" s="7">
        <v>6156160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86146</v>
      </c>
      <c r="K75" s="7">
        <v>86146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9454957</v>
      </c>
      <c r="K77" s="7">
        <v>9454957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137212</v>
      </c>
      <c r="K79" s="53">
        <f>K80-K81</f>
        <v>487406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137212</v>
      </c>
      <c r="K80" s="7">
        <v>487406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350194</v>
      </c>
      <c r="K82" s="53">
        <f>K83-K84</f>
        <v>-14877917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350194</v>
      </c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>
        <v>14877917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878427</v>
      </c>
      <c r="K86" s="53">
        <f>SUM(K87:K89)</f>
        <v>844240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878427</v>
      </c>
      <c r="K87" s="7">
        <v>844240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66794874</v>
      </c>
      <c r="K90" s="53">
        <f>SUM(K91:K99)</f>
        <v>77124437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1452347</v>
      </c>
      <c r="K92" s="7">
        <v>15946110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64515000</v>
      </c>
      <c r="K93" s="7">
        <v>60444572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827527</v>
      </c>
      <c r="K98" s="7">
        <v>733755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114583126</v>
      </c>
      <c r="K100" s="53">
        <f>SUM(K101:K112)</f>
        <v>219289772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6692943</v>
      </c>
      <c r="K101" s="7">
        <v>3518595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>
        <v>39771441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37286276</v>
      </c>
      <c r="K103" s="7">
        <v>37378968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60908270</v>
      </c>
      <c r="K105" s="7">
        <v>57084109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408000</v>
      </c>
      <c r="K106" s="7">
        <v>74900000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1905597</v>
      </c>
      <c r="K108" s="7">
        <v>1959665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7135919</v>
      </c>
      <c r="K109" s="7">
        <v>4611566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45927</v>
      </c>
      <c r="K110" s="7">
        <v>45927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200194</v>
      </c>
      <c r="K112" s="7">
        <v>19501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597492</v>
      </c>
      <c r="K113" s="7">
        <v>542002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263505976</v>
      </c>
      <c r="K114" s="53">
        <f>K69+K86+K90+K100+K113</f>
        <v>363574591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309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310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317</v>
      </c>
      <c r="K4" s="251"/>
      <c r="L4" s="251" t="s">
        <v>318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203229294</v>
      </c>
      <c r="K7" s="54">
        <f>SUM(K8:K9)</f>
        <v>74515807</v>
      </c>
      <c r="L7" s="54">
        <f>SUM(L8:L9)</f>
        <v>188147325</v>
      </c>
      <c r="M7" s="54">
        <f>SUM(M8:M9)</f>
        <v>58499615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193464031</v>
      </c>
      <c r="K8" s="7">
        <v>67089292</v>
      </c>
      <c r="L8" s="7">
        <v>179072231</v>
      </c>
      <c r="M8" s="7">
        <v>56221095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9765263</v>
      </c>
      <c r="K9" s="7">
        <v>7426515</v>
      </c>
      <c r="L9" s="7">
        <v>9075094</v>
      </c>
      <c r="M9" s="7">
        <v>2278520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193511814</v>
      </c>
      <c r="K10" s="53">
        <f>K11+K12+K16+K20+K21+K22+K25+K26</f>
        <v>70798021</v>
      </c>
      <c r="L10" s="53">
        <f>L11+L12+L16+L20+L21+L22+L25+L26</f>
        <v>195392791</v>
      </c>
      <c r="M10" s="53">
        <f>M11+M12+M16+M20+M21+M22+M25+M26</f>
        <v>63730869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-435289</v>
      </c>
      <c r="K11" s="7">
        <v>79964</v>
      </c>
      <c r="L11" s="7">
        <v>1932044</v>
      </c>
      <c r="M11" s="7">
        <v>2456133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131961031</v>
      </c>
      <c r="K12" s="53">
        <f>SUM(K13:K15)</f>
        <v>45678350</v>
      </c>
      <c r="L12" s="53">
        <f>SUM(L13:L15)</f>
        <v>136429375</v>
      </c>
      <c r="M12" s="53">
        <f>SUM(M13:M15)</f>
        <v>43768425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101624308</v>
      </c>
      <c r="K13" s="7">
        <v>35011543</v>
      </c>
      <c r="L13" s="7">
        <v>106154707</v>
      </c>
      <c r="M13" s="7">
        <v>34834545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10457769</v>
      </c>
      <c r="K14" s="7">
        <v>1771670</v>
      </c>
      <c r="L14" s="7">
        <v>12359924</v>
      </c>
      <c r="M14" s="7">
        <v>2592616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19878954</v>
      </c>
      <c r="K15" s="7">
        <v>8895137</v>
      </c>
      <c r="L15" s="7">
        <v>17914744</v>
      </c>
      <c r="M15" s="7">
        <v>6341264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28148398</v>
      </c>
      <c r="K16" s="53">
        <f>SUM(K17:K19)</f>
        <v>7977141</v>
      </c>
      <c r="L16" s="53">
        <f>SUM(L17:L19)</f>
        <v>29067227</v>
      </c>
      <c r="M16" s="53">
        <f>SUM(M17:M19)</f>
        <v>7597046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17783567</v>
      </c>
      <c r="K17" s="7">
        <v>5008955</v>
      </c>
      <c r="L17" s="7">
        <v>18513081</v>
      </c>
      <c r="M17" s="7">
        <v>4869036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6270871</v>
      </c>
      <c r="K18" s="7">
        <v>1804813</v>
      </c>
      <c r="L18" s="7">
        <v>6581913</v>
      </c>
      <c r="M18" s="7">
        <v>1724267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4093960</v>
      </c>
      <c r="K19" s="7">
        <v>1163373</v>
      </c>
      <c r="L19" s="7">
        <v>3972233</v>
      </c>
      <c r="M19" s="7">
        <v>1003743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3569152</v>
      </c>
      <c r="K20" s="7">
        <v>880093</v>
      </c>
      <c r="L20" s="7">
        <v>3612353</v>
      </c>
      <c r="M20" s="7">
        <v>902676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12027784</v>
      </c>
      <c r="K21" s="7">
        <v>4681349</v>
      </c>
      <c r="L21" s="7">
        <v>10908883</v>
      </c>
      <c r="M21" s="7">
        <v>3476583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68563</v>
      </c>
      <c r="K22" s="53">
        <f>SUM(K23:K24)</f>
        <v>68564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68563</v>
      </c>
      <c r="K24" s="7">
        <v>68564</v>
      </c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23669</v>
      </c>
      <c r="K25" s="7">
        <v>23669</v>
      </c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18148506</v>
      </c>
      <c r="K26" s="7">
        <v>11408891</v>
      </c>
      <c r="L26" s="7">
        <v>13442909</v>
      </c>
      <c r="M26" s="7">
        <v>5530006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1648525</v>
      </c>
      <c r="K27" s="53">
        <f>SUM(K28:K32)</f>
        <v>1054195</v>
      </c>
      <c r="L27" s="53">
        <f>SUM(L28:L32)</f>
        <v>5582993</v>
      </c>
      <c r="M27" s="53">
        <f>SUM(M28:M32)</f>
        <v>2541306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721931</v>
      </c>
      <c r="K28" s="7">
        <v>565078</v>
      </c>
      <c r="L28" s="7">
        <v>264850</v>
      </c>
      <c r="M28" s="7">
        <v>170967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762892</v>
      </c>
      <c r="K29" s="7">
        <v>325415</v>
      </c>
      <c r="L29" s="7">
        <v>3417294</v>
      </c>
      <c r="M29" s="7">
        <v>971339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163702</v>
      </c>
      <c r="K32" s="7">
        <v>163702</v>
      </c>
      <c r="L32" s="7">
        <v>1900849</v>
      </c>
      <c r="M32" s="7">
        <v>1399000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9764156</v>
      </c>
      <c r="K33" s="53">
        <f>SUM(K34:K37)</f>
        <v>4650434</v>
      </c>
      <c r="L33" s="53">
        <f>SUM(L34:L37)</f>
        <v>13215444</v>
      </c>
      <c r="M33" s="53">
        <f>SUM(M34:M37)</f>
        <v>5008766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133945</v>
      </c>
      <c r="K34" s="7">
        <v>113741</v>
      </c>
      <c r="L34" s="7">
        <v>195122</v>
      </c>
      <c r="M34" s="7">
        <v>95083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9529101</v>
      </c>
      <c r="K35" s="7">
        <v>4530838</v>
      </c>
      <c r="L35" s="7">
        <v>12844684</v>
      </c>
      <c r="M35" s="7">
        <v>4861152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101110</v>
      </c>
      <c r="K37" s="7">
        <v>5855</v>
      </c>
      <c r="L37" s="7">
        <v>175638</v>
      </c>
      <c r="M37" s="7">
        <v>52531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204877819</v>
      </c>
      <c r="K42" s="53">
        <f>K7+K27+K38+K40</f>
        <v>75570002</v>
      </c>
      <c r="L42" s="53">
        <f>L7+L27+L38+L40</f>
        <v>193730318</v>
      </c>
      <c r="M42" s="53">
        <f>M7+M27+M38+M40</f>
        <v>61040921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203275970</v>
      </c>
      <c r="K43" s="53">
        <f>K10+K33+K39+K41</f>
        <v>75448455</v>
      </c>
      <c r="L43" s="53">
        <f>L10+L33+L39+L41</f>
        <v>208608235</v>
      </c>
      <c r="M43" s="53">
        <f>M10+M33+M39+M41</f>
        <v>68739635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1601849</v>
      </c>
      <c r="K44" s="53">
        <f>K42-K43</f>
        <v>121547</v>
      </c>
      <c r="L44" s="53">
        <f>L42-L43</f>
        <v>-14877917</v>
      </c>
      <c r="M44" s="53">
        <f>M42-M43</f>
        <v>-7698714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1601849</v>
      </c>
      <c r="K45" s="53">
        <f>IF(K42&gt;K43,K42-K43,0)</f>
        <v>121547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14877917</v>
      </c>
      <c r="M46" s="53">
        <f>IF(M43&gt;M42,M43-M42,0)</f>
        <v>7698714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1251655</v>
      </c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350194</v>
      </c>
      <c r="K48" s="53">
        <f>K44-K47</f>
        <v>121547</v>
      </c>
      <c r="L48" s="53">
        <f>L44-L47</f>
        <v>-14877917</v>
      </c>
      <c r="M48" s="53">
        <f>M44-M47</f>
        <v>-7698714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350194</v>
      </c>
      <c r="K49" s="53">
        <f>IF(K48&gt;0,K48,0)</f>
        <v>121547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14877917</v>
      </c>
      <c r="M50" s="61">
        <f>IF(M48&lt;0,-M48,0)</f>
        <v>7698714</v>
      </c>
    </row>
    <row r="51" spans="1:13" ht="12.75" customHeight="1">
      <c r="A51" s="195" t="s">
        <v>311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J48</f>
        <v>350194</v>
      </c>
      <c r="K56" s="6">
        <f>K48</f>
        <v>121547</v>
      </c>
      <c r="L56" s="6">
        <f>L48</f>
        <v>-14877917</v>
      </c>
      <c r="M56" s="6">
        <f>M48</f>
        <v>-7698714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350194</v>
      </c>
      <c r="K67" s="61">
        <f>K56+K66</f>
        <v>121547</v>
      </c>
      <c r="L67" s="61">
        <f>L56+L66</f>
        <v>-14877917</v>
      </c>
      <c r="M67" s="61">
        <f>M56+M66</f>
        <v>-7698714</v>
      </c>
    </row>
    <row r="68" spans="1:13" ht="12.75" customHeight="1">
      <c r="A68" s="239" t="s">
        <v>312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J48:M50 K28:L32 K33:M33 K34:L41 K27:M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40" sqref="K40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317</v>
      </c>
      <c r="K4" s="67" t="s">
        <v>318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282</v>
      </c>
      <c r="K5" s="69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1601849</v>
      </c>
      <c r="K7" s="7">
        <v>-14877917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3569152</v>
      </c>
      <c r="K8" s="7">
        <v>3612353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18864990</v>
      </c>
      <c r="K9" s="7">
        <v>11350796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498240</v>
      </c>
      <c r="K10" s="7">
        <v>9846853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3181186</v>
      </c>
      <c r="K11" s="7">
        <v>473625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5134378</v>
      </c>
      <c r="K12" s="7">
        <v>440865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32849795</v>
      </c>
      <c r="K13" s="53">
        <f>SUM(K7:K12)</f>
        <v>10846575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8772088</v>
      </c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8477553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0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1051497</v>
      </c>
      <c r="K17" s="7">
        <v>1721223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18301138</v>
      </c>
      <c r="K18" s="53">
        <f>SUM(K14:K17)</f>
        <v>1721223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14548657</v>
      </c>
      <c r="K19" s="53">
        <f>IF(K13&gt;K18,K13-K18,0)</f>
        <v>9125352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>
        <v>1894925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404223</v>
      </c>
      <c r="K26" s="7">
        <v>142595627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404223</v>
      </c>
      <c r="K27" s="53">
        <f>SUM(K22:K26)</f>
        <v>144490552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6978853</v>
      </c>
      <c r="K28" s="7">
        <v>7973154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21280117</v>
      </c>
      <c r="K30" s="7">
        <v>62251768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28258970</v>
      </c>
      <c r="K31" s="53">
        <f>SUM(K28:K30)</f>
        <v>70224922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74265630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27854747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39606635</v>
      </c>
      <c r="K36" s="7">
        <v>67375192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19760000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39606635</v>
      </c>
      <c r="K38" s="53">
        <f>SUM(K35:K37)</f>
        <v>87135192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22199290</v>
      </c>
      <c r="K39" s="7">
        <v>89742558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1901720</v>
      </c>
      <c r="K41" s="7">
        <v>2254329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>
        <v>80208000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24101010</v>
      </c>
      <c r="K44" s="53">
        <f>SUM(K39:K43)</f>
        <v>172204887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15505625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85069695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2199535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1678713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679038</v>
      </c>
      <c r="K49" s="7">
        <v>2878573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2199535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1678713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2878573</v>
      </c>
      <c r="K52" s="61">
        <f>K49+K50-K51</f>
        <v>1199860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4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317</v>
      </c>
      <c r="K4" s="67" t="s">
        <v>318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282</v>
      </c>
      <c r="K5" s="73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319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281</v>
      </c>
      <c r="D2" s="268"/>
      <c r="E2" s="77">
        <v>40909</v>
      </c>
      <c r="F2" s="43" t="s">
        <v>250</v>
      </c>
      <c r="G2" s="269">
        <v>41274</v>
      </c>
      <c r="H2" s="270"/>
      <c r="I2" s="74"/>
      <c r="J2" s="74"/>
      <c r="K2" s="74"/>
      <c r="L2" s="78"/>
    </row>
    <row r="3" spans="1:11" ht="21.7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304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282</v>
      </c>
      <c r="K4" s="83" t="s">
        <v>283</v>
      </c>
    </row>
    <row r="5" spans="1:11" ht="12.75">
      <c r="A5" s="273" t="s">
        <v>284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61561600</v>
      </c>
      <c r="K5" s="45">
        <v>61561600</v>
      </c>
    </row>
    <row r="6" spans="1:11" ht="12.75">
      <c r="A6" s="273" t="s">
        <v>285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286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18603051</v>
      </c>
      <c r="K7" s="46">
        <v>18603051</v>
      </c>
    </row>
    <row r="8" spans="1:11" ht="12.75">
      <c r="A8" s="273" t="s">
        <v>287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137212</v>
      </c>
      <c r="K8" s="46">
        <v>487406</v>
      </c>
    </row>
    <row r="9" spans="1:11" ht="12.75">
      <c r="A9" s="273" t="s">
        <v>288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350194</v>
      </c>
      <c r="K9" s="46">
        <v>-14877917</v>
      </c>
    </row>
    <row r="10" spans="1:11" ht="12.75">
      <c r="A10" s="273" t="s">
        <v>289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290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291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292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80652057</v>
      </c>
      <c r="K14" s="79">
        <f>SUM(K5:K13)</f>
        <v>65774140</v>
      </c>
    </row>
    <row r="15" spans="1:11" ht="12.75">
      <c r="A15" s="273" t="s">
        <v>294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295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296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297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298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299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342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</cp:lastModifiedBy>
  <cp:lastPrinted>2013-02-07T09:26:04Z</cp:lastPrinted>
  <dcterms:created xsi:type="dcterms:W3CDTF">2008-10-17T11:51:54Z</dcterms:created>
  <dcterms:modified xsi:type="dcterms:W3CDTF">2013-03-07T07:56:24Z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