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<sst xmlns="http://schemas.openxmlformats.org/spreadsheetml/2006/main" count="395" uniqueCount="343">
  <si>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</si>
  <si>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</si>
  <si>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</si>
  <si>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</si>
  <si>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</si>
  <si>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</si>
  <si>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</si>
  <si>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</si>
  <si>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</si>
  <si>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</si>
  <si>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</si>
  <si>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</si>
  <si>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</si>
  <si>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</si>
  <si>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</si>
  <si>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</si>
  <si>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</si>
  <si>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</si>
  <si>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</si>
  <si>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</si>
  <si>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</si>
  <si>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</si>
  <si>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</si>
  <si>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</si>
  <si>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</si>
  <si>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</si>
  <si>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</si>
  <si>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</si>
  <si>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</si>
  <si>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</si>
  <si>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</si>
  <si>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</si>
  <si>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</si>
  <si>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</si>
  <si>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</si>
  <si>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</si>
  <si>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</si>
  <si>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</si>
  <si>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</si>
  <si>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</si>
  <si>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</si>
  <si>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</si>
  <si>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</si>
  <si>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</si>
  <si>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</si>
  <si>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</si>
  <si>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</si>
  <si>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</si>
  <si>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</si>
  <si>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</si>
  <si>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</si>
  <si>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</si>
  <si>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</si>
  <si>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</si>
  <si>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</si>
  <si>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</si>
  <si>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</si>
  <si>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</si>
  <si>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</si>
  <si>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</si>
  <si>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</si>
  <si>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</si>
  <si>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</si>
  <si>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</si>
  <si>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</si>
  <si>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</si>
  <si>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</si>
  <si>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</si>
  <si>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</si>
  <si>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</si>
  <si>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</si>
  <si>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</si>
  <si>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</si>
  <si>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</si>
  <si>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</si>
  <si>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</si>
  <si>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</si>
  <si>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</si>
  <si>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</si>
  <si>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</si>
  <si>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</si>
  <si>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</si>
  <si>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</si>
  <si>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</si>
  <si>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</si>
  <si>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</si>
  <si>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</si>
  <si>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</si>
  <si>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</si>
  <si>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</si>
  <si>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</si>
  <si>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</si>
  <si>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</si>
  <si>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</si>
  <si>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</si>
  <si>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</si>
  <si>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</si>
  <si>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</si>
  <si>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</si>
  <si>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</si>
  <si>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</si>
  <si>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</si>
  <si>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</si>
  <si>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</si>
  <si>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</si>
  <si>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</si>
  <si>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</si>
  <si>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</si>
  <si>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</si>
  <si>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</si>
  <si>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</si>
  <si>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</si>
  <si>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</si>
  <si>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</si>
  <si>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</si>
  <si>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</si>
  <si>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</si>
  <si>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</si>
  <si>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</si>
  <si>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</si>
  <si>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</si>
  <si>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</si>
  <si>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</si>
  <si>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</si>
  <si>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</si>
  <si>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</si>
  <si>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</si>
  <si>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</si>
  <si>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</si>
  <si>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</si>
  <si>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</si>
  <si>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</si>
  <si>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</si>
  <si>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</si>
  <si>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</si>
  <si>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</si>
  <si>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</si>
  <si>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</si>
  <si>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</si>
  <si>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</si>
  <si>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</si>
  <si>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</si>
  <si>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</si>
  <si>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</si>
  <si>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</si>
  <si>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</si>
  <si>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</si>
  <si>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</si>
  <si>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</si>
  <si>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</si>
  <si>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</si>
  <si>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</si>
  <si>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</si>
  <si>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</si>
  <si>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</si>
  <si>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</si>
  <si>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</si>
  <si>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</si>
  <si>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</si>
  <si>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</si>
  <si>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</si>
  <si>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</si>
  <si>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</si>
  <si>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</si>
  <si>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</si>
  <si>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</si>
  <si>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</si>
  <si>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</si>
  <si>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</si>
  <si>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</si>
  <si>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</si>
  <si>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</si>
  <si>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</si>
  <si>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</si>
  <si>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</si>
  <si>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</si>
  <si>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</si>
  <si>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</si>
  <si>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</si>
  <si>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</si>
  <si>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</si>
  <si>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</si>
  <si>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</si>
  <si>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</si>
  <si>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</si>
  <si>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</si>
  <si>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</si>
  <si>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</si>
  <si>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</si>
  <si>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</si>
  <si>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</si>
  <si>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</si>
  <si>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</si>
  <si>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</si>
  <si>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</si>
  <si>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</si>
  <si>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</si>
  <si>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</si>
  <si>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</si>
  <si>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</si>
  <si>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</si>
  <si>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</si>
  <si>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</si>
  <si>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</si>
  <si>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</si>
  <si>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</si>
  <si>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</si>
  <si>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</si>
  <si>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</si>
  <si>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</si>
  <si>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</si>
  <si>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</si>
  <si>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</si>
  <si>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</si>
  <si>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</si>
  <si>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</si>
  <si>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</si>
  <si>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</si>
  <si>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</si>
  <si>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</si>
  <si>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</si>
  <si>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</si>
  <si>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</si>
  <si>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</si>
  <si>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</si>
  <si>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</si>
  <si>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</si>
  <si>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</si>
  <si>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</si>
  <si>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</si>
  <si>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</si>
  <si>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</si>
  <si>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</si>
  <si>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</si>
  <si>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</si>
  <si>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</si>
  <si>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</si>
  <si>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</si>
  <si>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</si>
  <si>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</si>
  <si>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</si>
  <si>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</si>
  <si>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</si>
  <si>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</si>
  <si>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</si>
  <si>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</si>
  <si>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</si>
  <si>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</si>
  <si>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</si>
  <si>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</si>
  <si>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</si>
  <si>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</si>
  <si>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</si>
  <si>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</si>
  <si>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</si>
  <si>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</si>
  <si>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</si>
  <si>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</si>
  <si>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</si>
  <si>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</si>
  <si>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</si>
  <si>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</si>
  <si>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</si>
  <si>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</si>
  <si>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</si>
  <si>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</si>
  <si>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</si>
  <si>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</si>
  <si>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</si>
  <si>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</si>
  <si>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</si>
  <si>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</si>
  <si>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</si>
  <si>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</si>
  <si>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</si>
  <si>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</si>
  <si>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</si>
  <si>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</si>
  <si>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</si>
  <si>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</si>
  <si>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</si>
  <si>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</si>
  <si>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</si>
  <si>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</si>
  <si>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</si>
  <si>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</si>
  <si>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</si>
  <si>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</si>
  <si>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</si>
  <si>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</si>
  <si>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</si>
  <si>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</si>
  <si>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</si>
  <si>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</si>
  <si>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</si>
  <si>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</si>
  <si>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</si>
  <si>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</si>
  <si>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</si>
  <si>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</si>
  <si>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</si>
  <si>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</si>
  <si>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</si>
  <si>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</si>
  <si>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</si>
  <si>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</si>
  <si>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</si>
  <si>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</si>
  <si>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</si>
  <si>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</si>
  <si>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</si>
  <si>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</si>
  <si>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</si>
  <si>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</si>
  <si>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</si>
  <si>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</si>
  <si>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</si>
  <si>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</si>
  <si>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</si>
  <si>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</si>
  <si>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</si>
  <si>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</si>
  <si>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</si>
  <si>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</si>
  <si>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</si>
  <si>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</si>
  <si>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</si>
  <si>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</si>
  <si>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</si>
  <si>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</si>
  <si>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</si>
  <si>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VUJNOVIĆ ANKICA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</si>
  <si>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</si>
  <si>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</si>
  <si>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</si>
  <si>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</si>
  <si>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</si>
  <si>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</si>
  <si>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Bilješke uz financijske izvještaje 31.12.2011.</t>
  </si>
  <si>
    <t>30.09.2012.</t>
  </si>
  <si>
    <t>stanje na dan 30.09.2012.</t>
  </si>
  <si>
    <t>u razdoblju 01.01.2012. do 30.09.2012.</t>
  </si>
  <si>
    <t>ALVIR ZDRAVKO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</si>
</sst>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34000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351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11</v>
      </c>
      <c r="D24" s="152" t="s">
        <v>329</v>
      </c>
      <c r="E24" s="163"/>
      <c r="F24" s="163"/>
      <c r="G24" s="164"/>
      <c r="H24" s="51" t="s">
        <v>261</v>
      </c>
      <c r="I24" s="127">
        <v>451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2" t="s">
        <v>330</v>
      </c>
      <c r="D26" s="25"/>
      <c r="E26" s="33"/>
      <c r="F26" s="24"/>
      <c r="G26" s="165" t="s">
        <v>263</v>
      </c>
      <c r="H26" s="136"/>
      <c r="I26" s="123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331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332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342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123417401</v>
      </c>
      <c r="K8" s="53">
        <f>K9+K16+K26+K35+K39</f>
        <v>142219934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36747</v>
      </c>
      <c r="K9" s="53">
        <f>SUM(K10:K15)</f>
        <v>184554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36747</v>
      </c>
      <c r="K11" s="7">
        <v>184554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96637035</v>
      </c>
      <c r="K16" s="53">
        <f>SUM(K17:K25)</f>
        <v>115031197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1433005</v>
      </c>
      <c r="K17" s="7">
        <v>1433005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27439325</v>
      </c>
      <c r="K18" s="7">
        <v>27415842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63057719</v>
      </c>
      <c r="K19" s="7">
        <v>61783304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440745</v>
      </c>
      <c r="K20" s="7">
        <v>471542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3271319</v>
      </c>
      <c r="K22" s="7">
        <v>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994922</v>
      </c>
      <c r="K23" s="7">
        <v>23927504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24893938</v>
      </c>
      <c r="K26" s="53">
        <f>SUM(K27:K34)</f>
        <v>24984100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24834425</v>
      </c>
      <c r="K27" s="7">
        <v>24834425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36000</v>
      </c>
      <c r="K29" s="7">
        <v>131700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23513</v>
      </c>
      <c r="K32" s="7">
        <v>17975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1849681</v>
      </c>
      <c r="K35" s="53">
        <f>SUM(K36:K38)</f>
        <v>2020083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1273119</v>
      </c>
      <c r="K37" s="7">
        <v>1163769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576562</v>
      </c>
      <c r="K38" s="7">
        <v>856314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140044841</v>
      </c>
      <c r="K40" s="53">
        <f>K41+K49+K56+K64</f>
        <v>158103492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28932049</v>
      </c>
      <c r="K41" s="53">
        <f>SUM(K42:K48)</f>
        <v>28296145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13710216</v>
      </c>
      <c r="K42" s="7">
        <v>12930522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3449830</v>
      </c>
      <c r="K43" s="7">
        <v>3504564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10868855</v>
      </c>
      <c r="K44" s="7">
        <v>10913888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903148</v>
      </c>
      <c r="K45" s="7">
        <v>947171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85908850</v>
      </c>
      <c r="K49" s="53">
        <f>SUM(K50:K55)</f>
        <v>66447689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33178824</v>
      </c>
      <c r="K50" s="7">
        <v>33969297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49643042</v>
      </c>
      <c r="K51" s="7">
        <v>30258063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127925</v>
      </c>
      <c r="K53" s="7">
        <v>121777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2413475</v>
      </c>
      <c r="K54" s="7">
        <v>1576158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545584</v>
      </c>
      <c r="K55" s="7">
        <v>522394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22325369</v>
      </c>
      <c r="K56" s="53">
        <f>SUM(K57:K63)</f>
        <v>62919781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30000</v>
      </c>
      <c r="K61" s="7">
        <v>26186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22075369</v>
      </c>
      <c r="K62" s="7">
        <v>41960906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220000</v>
      </c>
      <c r="K63" s="7">
        <v>20932689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2878573</v>
      </c>
      <c r="K64" s="7">
        <v>439877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43734</v>
      </c>
      <c r="K65" s="7">
        <v>1319687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263505976</v>
      </c>
      <c r="K66" s="53">
        <f>K7+K8+K40+K65</f>
        <v>301643113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80652057</v>
      </c>
      <c r="K69" s="54">
        <f>K70+K71+K72+K78+K79+K82+K85</f>
        <v>73472853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61561600</v>
      </c>
      <c r="K70" s="7">
        <v>61561600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3078080</v>
      </c>
      <c r="K73" s="7">
        <v>3078080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6156160</v>
      </c>
      <c r="K74" s="7">
        <v>6156160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86146</v>
      </c>
      <c r="K75" s="7">
        <v>86146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9454957</v>
      </c>
      <c r="K77" s="7">
        <v>9454957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137212</v>
      </c>
      <c r="K79" s="53">
        <f>K80-K81</f>
        <v>487406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137212</v>
      </c>
      <c r="K80" s="7">
        <v>487406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350194</v>
      </c>
      <c r="K82" s="53">
        <f>K83-K84</f>
        <v>-7179204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350194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7179204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878427</v>
      </c>
      <c r="K86" s="53">
        <f>SUM(K87:K89)</f>
        <v>844240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878427</v>
      </c>
      <c r="K87" s="7">
        <v>844240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66794874</v>
      </c>
      <c r="K90" s="53">
        <f>SUM(K91:K99)</f>
        <v>59713757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1452347</v>
      </c>
      <c r="K92" s="7">
        <v>17847473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64515000</v>
      </c>
      <c r="K93" s="7">
        <v>41109834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827527</v>
      </c>
      <c r="K98" s="7">
        <v>756450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114583126</v>
      </c>
      <c r="K100" s="53">
        <f>SUM(K101:K112)</f>
        <v>167076485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6692943</v>
      </c>
      <c r="K101" s="7">
        <v>5862287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>
        <v>22848564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37286276</v>
      </c>
      <c r="K103" s="7">
        <v>40683816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60908270</v>
      </c>
      <c r="K105" s="7">
        <v>37849367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408000</v>
      </c>
      <c r="K106" s="7">
        <v>39900000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1905597</v>
      </c>
      <c r="K108" s="7">
        <v>1708694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7135919</v>
      </c>
      <c r="K109" s="7">
        <v>11528801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45927</v>
      </c>
      <c r="K110" s="7">
        <v>45927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200194</v>
      </c>
      <c r="K112" s="7">
        <v>6649029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597492</v>
      </c>
      <c r="K113" s="7">
        <v>535778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263505976</v>
      </c>
      <c r="K114" s="53">
        <f>K69+K86+K90+K100+K113</f>
        <v>301643113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128713487</v>
      </c>
      <c r="K7" s="54">
        <f>SUM(K8:K9)</f>
        <v>40427999</v>
      </c>
      <c r="L7" s="54">
        <f>SUM(L8:L9)</f>
        <v>129647709</v>
      </c>
      <c r="M7" s="54">
        <f>SUM(M8:M9)</f>
        <v>41168199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126374739</v>
      </c>
      <c r="K8" s="7">
        <v>39988501</v>
      </c>
      <c r="L8" s="7">
        <v>122851135</v>
      </c>
      <c r="M8" s="7">
        <v>40078659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2338748</v>
      </c>
      <c r="K9" s="7">
        <v>439498</v>
      </c>
      <c r="L9" s="7">
        <v>6796574</v>
      </c>
      <c r="M9" s="7">
        <v>1089540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122713792</v>
      </c>
      <c r="K10" s="53">
        <f>K11+K12+K16+K20+K21+K22+K25+K26</f>
        <v>40835742</v>
      </c>
      <c r="L10" s="53">
        <f>L11+L12+L16+L20+L21+L22+L25+L26</f>
        <v>131661923</v>
      </c>
      <c r="M10" s="53">
        <f>M11+M12+M16+M20+M21+M22+M25+M26</f>
        <v>47020863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-515253</v>
      </c>
      <c r="K11" s="7">
        <v>3165874</v>
      </c>
      <c r="L11" s="7">
        <v>-524088</v>
      </c>
      <c r="M11" s="7">
        <v>4694370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86282680</v>
      </c>
      <c r="K12" s="53">
        <f>SUM(K13:K15)</f>
        <v>25164763</v>
      </c>
      <c r="L12" s="53">
        <f>SUM(L13:L15)</f>
        <v>92660950</v>
      </c>
      <c r="M12" s="53">
        <f>SUM(M13:M15)</f>
        <v>28186591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66612765</v>
      </c>
      <c r="K13" s="7">
        <v>19536091</v>
      </c>
      <c r="L13" s="7">
        <v>71320162</v>
      </c>
      <c r="M13" s="7">
        <v>19864184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8686098</v>
      </c>
      <c r="K14" s="7">
        <v>1778779</v>
      </c>
      <c r="L14" s="7">
        <v>9767308</v>
      </c>
      <c r="M14" s="7">
        <v>3605857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10983817</v>
      </c>
      <c r="K15" s="7">
        <v>3849893</v>
      </c>
      <c r="L15" s="7">
        <v>11573480</v>
      </c>
      <c r="M15" s="7">
        <v>4716550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20171257</v>
      </c>
      <c r="K16" s="53">
        <f>SUM(K17:K19)</f>
        <v>6922433</v>
      </c>
      <c r="L16" s="53">
        <f>SUM(L17:L19)</f>
        <v>21470181</v>
      </c>
      <c r="M16" s="53">
        <f>SUM(M17:M19)</f>
        <v>7184930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12774612</v>
      </c>
      <c r="K17" s="7">
        <v>4356152</v>
      </c>
      <c r="L17" s="7">
        <v>13644044</v>
      </c>
      <c r="M17" s="7">
        <v>4593416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4466058</v>
      </c>
      <c r="K18" s="7">
        <v>1559320</v>
      </c>
      <c r="L18" s="7">
        <v>4857647</v>
      </c>
      <c r="M18" s="7">
        <v>1643177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2930587</v>
      </c>
      <c r="K19" s="7">
        <v>1006961</v>
      </c>
      <c r="L19" s="7">
        <v>2968490</v>
      </c>
      <c r="M19" s="7">
        <v>948337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2689059</v>
      </c>
      <c r="K20" s="7">
        <v>882925</v>
      </c>
      <c r="L20" s="7">
        <v>2709677</v>
      </c>
      <c r="M20" s="7">
        <v>909285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7346434</v>
      </c>
      <c r="K21" s="7">
        <v>2315473</v>
      </c>
      <c r="L21" s="7">
        <v>7432300</v>
      </c>
      <c r="M21" s="7">
        <v>2388969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6739615</v>
      </c>
      <c r="K26" s="7">
        <v>2384274</v>
      </c>
      <c r="L26" s="7">
        <v>7912903</v>
      </c>
      <c r="M26" s="7">
        <v>3656718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594330</v>
      </c>
      <c r="K27" s="53">
        <f>SUM(K28:K32)</f>
        <v>261178</v>
      </c>
      <c r="L27" s="53">
        <f>SUM(L28:L32)</f>
        <v>3041687</v>
      </c>
      <c r="M27" s="53">
        <f>SUM(M28:M32)</f>
        <v>313650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156853</v>
      </c>
      <c r="K28" s="7">
        <v>126577</v>
      </c>
      <c r="L28" s="7">
        <v>93884</v>
      </c>
      <c r="M28" s="7">
        <v>36732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437477</v>
      </c>
      <c r="K29" s="7">
        <v>134601</v>
      </c>
      <c r="L29" s="7">
        <v>2445955</v>
      </c>
      <c r="M29" s="7">
        <v>276918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>
        <v>501848</v>
      </c>
      <c r="M32" s="7">
        <v>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5113722</v>
      </c>
      <c r="K33" s="53">
        <f>SUM(K34:K37)</f>
        <v>1720279</v>
      </c>
      <c r="L33" s="53">
        <f>SUM(L34:L37)</f>
        <v>8206677</v>
      </c>
      <c r="M33" s="53">
        <f>SUM(M34:M37)</f>
        <v>2024786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20204</v>
      </c>
      <c r="K34" s="7">
        <v>12346</v>
      </c>
      <c r="L34" s="7">
        <v>100038</v>
      </c>
      <c r="M34" s="7">
        <v>65462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4998263</v>
      </c>
      <c r="K35" s="7">
        <v>1659339</v>
      </c>
      <c r="L35" s="7">
        <v>7983532</v>
      </c>
      <c r="M35" s="7">
        <v>1886013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95255</v>
      </c>
      <c r="K37" s="7">
        <v>48594</v>
      </c>
      <c r="L37" s="7">
        <v>123107</v>
      </c>
      <c r="M37" s="7">
        <v>73311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129307817</v>
      </c>
      <c r="K42" s="53">
        <f>K7+K27+K38+K40</f>
        <v>40689177</v>
      </c>
      <c r="L42" s="53">
        <f>L7+L27+L38+L40</f>
        <v>132689396</v>
      </c>
      <c r="M42" s="53">
        <f>M7+M27+M38+M40</f>
        <v>41481849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127827514</v>
      </c>
      <c r="K43" s="53">
        <f>K10+K33+K39+K41</f>
        <v>42556021</v>
      </c>
      <c r="L43" s="53">
        <f>L10+L33+L39+L41</f>
        <v>139868600</v>
      </c>
      <c r="M43" s="53">
        <f>M10+M33+M39+M41</f>
        <v>49045649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1480303</v>
      </c>
      <c r="K44" s="53">
        <f>K42-K43</f>
        <v>-1866844</v>
      </c>
      <c r="L44" s="53">
        <f>L42-L43</f>
        <v>-7179204</v>
      </c>
      <c r="M44" s="53">
        <f>M42-M43</f>
        <v>-7563800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1480303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1866844</v>
      </c>
      <c r="L46" s="53">
        <f>IF(L43&gt;L42,L43-L42,0)</f>
        <v>7179204</v>
      </c>
      <c r="M46" s="53">
        <f>IF(M43&gt;M42,M43-M42,0)</f>
        <v>7563800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1480303</v>
      </c>
      <c r="K48" s="53">
        <f>K44-K47</f>
        <v>-1866844</v>
      </c>
      <c r="L48" s="53">
        <f>L44-L47</f>
        <v>-7179204</v>
      </c>
      <c r="M48" s="53">
        <f>M44-M47</f>
        <v>-7563800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1480303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1866844</v>
      </c>
      <c r="L50" s="61">
        <f>IF(L48&lt;0,-L48,0)</f>
        <v>7179204</v>
      </c>
      <c r="M50" s="61">
        <f>IF(M48&lt;0,-M48,0)</f>
        <v>7563800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1480303</v>
      </c>
      <c r="K56" s="6">
        <f>K48</f>
        <v>-1866844</v>
      </c>
      <c r="L56" s="6">
        <f>L48</f>
        <v>-7179204</v>
      </c>
      <c r="M56" s="6">
        <f>M48</f>
        <v>-7563800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1480303</v>
      </c>
      <c r="K67" s="61">
        <f>K56+K66</f>
        <v>-1866844</v>
      </c>
      <c r="L67" s="61">
        <f>L56+L66</f>
        <v>-7179204</v>
      </c>
      <c r="M67" s="61">
        <f>M56+M66</f>
        <v>-7563800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J48:M50 K28:L32 K33:M33 K34:L41 K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1480303</v>
      </c>
      <c r="K7" s="7">
        <v>-7179204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2689059</v>
      </c>
      <c r="K8" s="7">
        <v>2709677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1141102</v>
      </c>
      <c r="K9" s="7">
        <v>10073737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7871351</v>
      </c>
      <c r="K10" s="7">
        <v>17790050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4165735</v>
      </c>
      <c r="K11" s="7">
        <v>635904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195923</v>
      </c>
      <c r="K12" s="7">
        <v>61932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17543473</v>
      </c>
      <c r="K13" s="53">
        <f>SUM(K7:K12)</f>
        <v>24092096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10936979</v>
      </c>
      <c r="K14" s="7">
        <v>14436983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697952</v>
      </c>
      <c r="K17" s="7">
        <v>2186511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11634931</v>
      </c>
      <c r="K18" s="53">
        <f>SUM(K14:K17)</f>
        <v>16623494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5908542</v>
      </c>
      <c r="K19" s="53">
        <f>IF(K13&gt;K18,K13-K18,0)</f>
        <v>7468602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>
        <v>1894925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1393369</v>
      </c>
      <c r="K26" s="7">
        <v>102714199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1393369</v>
      </c>
      <c r="K27" s="53">
        <f>SUM(K22:K26)</f>
        <v>104609124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5460309</v>
      </c>
      <c r="K28" s="7">
        <v>6585402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100000</v>
      </c>
      <c r="K30" s="7">
        <v>62197290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5560309</v>
      </c>
      <c r="K31" s="53">
        <f>SUM(K28:K30)</f>
        <v>68782692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35826432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4166940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16161719</v>
      </c>
      <c r="K36" s="7">
        <v>54072600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19300000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16161719</v>
      </c>
      <c r="K38" s="53">
        <f>SUM(K35:K37)</f>
        <v>73372600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16180864</v>
      </c>
      <c r="K39" s="7">
        <v>77129175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1542715</v>
      </c>
      <c r="K41" s="7">
        <v>1669155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408000</v>
      </c>
      <c r="K43" s="7">
        <v>40308000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18131579</v>
      </c>
      <c r="K44" s="53">
        <f>SUM(K39:K43)</f>
        <v>119106330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1969860</v>
      </c>
      <c r="K46" s="53">
        <f>IF(K44&gt;K38,K44-K38,0)</f>
        <v>45733730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228258</v>
      </c>
      <c r="K48" s="53">
        <f>IF(K20-K19+K33-K32+K46-K45&gt;0,K20-K19+K33-K32+K46-K45,0)</f>
        <v>2438696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679038</v>
      </c>
      <c r="K49" s="7">
        <v>2878573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228258</v>
      </c>
      <c r="K51" s="7">
        <v>2438696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450780</v>
      </c>
      <c r="K52" s="61">
        <f>K49+K50-K51</f>
        <v>439877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281</v>
      </c>
      <c r="D2" s="284"/>
      <c r="E2" s="77">
        <v>40909</v>
      </c>
      <c r="F2" s="43" t="s">
        <v>250</v>
      </c>
      <c r="G2" s="285">
        <v>41182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61561600</v>
      </c>
      <c r="K5" s="45">
        <v>61561600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18603051</v>
      </c>
      <c r="K7" s="46">
        <v>18603051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137212</v>
      </c>
      <c r="K8" s="46">
        <v>487406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350194</v>
      </c>
      <c r="K9" s="46">
        <v>-7179204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80652057</v>
      </c>
      <c r="K14" s="79">
        <f>SUM(K5:K13)</f>
        <v>73472853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338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2012-10-30T12:56:50Z</cp:lastPrinted>
  <dcterms:created xsi:type="dcterms:W3CDTF">2008-10-17T11:51:54Z</dcterms:created>
  <dcterms:modified xsi:type="dcterms:W3CDTF">2012-10-30T14:13:08Z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