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<sst xmlns="http://schemas.openxmlformats.org/spreadsheetml/2006/main" count="395" uniqueCount="343">
  <si>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</si>
  <si>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</si>
  <si>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</si>
  <si>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</si>
  <si>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</si>
  <si>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</si>
  <si>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</si>
  <si>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</si>
  <si>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</si>
  <si>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</si>
  <si>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</si>
  <si>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</si>
  <si>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</si>
  <si>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</si>
  <si>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</si>
  <si>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</si>
  <si>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</si>
  <si>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</si>
  <si>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</si>
  <si>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</si>
  <si>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</si>
  <si>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</si>
  <si>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</si>
  <si>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</si>
  <si>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</si>
  <si>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</si>
  <si>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</si>
  <si>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</si>
  <si>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</si>
  <si>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</si>
  <si>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</si>
  <si>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</si>
  <si>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</si>
  <si>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</si>
  <si>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</si>
  <si>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</si>
  <si>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</si>
  <si>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</si>
  <si>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</si>
  <si>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</si>
  <si>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</si>
  <si>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</si>
  <si>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</si>
  <si>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</si>
  <si>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</si>
  <si>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</si>
  <si>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</si>
  <si>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</si>
  <si>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</si>
  <si>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</si>
  <si>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</si>
  <si>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</si>
  <si>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</si>
  <si>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</si>
  <si>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</si>
  <si>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</si>
  <si>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</si>
  <si>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</si>
  <si>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</si>
  <si>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</si>
  <si>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</si>
  <si>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</si>
  <si>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</si>
  <si>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</si>
  <si>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</si>
  <si>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</si>
  <si>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</si>
  <si>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</si>
  <si>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</si>
  <si>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</si>
  <si>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</si>
  <si>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</si>
  <si>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</si>
  <si>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</si>
  <si>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</si>
  <si>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</si>
  <si>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</si>
  <si>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</si>
  <si>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</si>
  <si>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</si>
  <si>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</si>
  <si>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</si>
  <si>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</si>
  <si>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</si>
  <si>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</si>
  <si>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</si>
  <si>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</si>
  <si>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</si>
  <si>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</si>
  <si>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</si>
  <si>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</si>
  <si>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</si>
  <si>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</si>
  <si>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</si>
  <si>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</si>
  <si>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</si>
  <si>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</si>
  <si>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</si>
  <si>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</si>
  <si>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</si>
  <si>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</si>
  <si>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</si>
  <si>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</si>
  <si>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</si>
  <si>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</si>
  <si>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</si>
  <si>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</si>
  <si>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</si>
  <si>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</si>
  <si>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</si>
  <si>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</si>
  <si>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</si>
  <si>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</si>
  <si>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</si>
  <si>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</si>
  <si>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</si>
  <si>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</si>
  <si>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</si>
  <si>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</si>
  <si>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</si>
  <si>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</si>
  <si>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</si>
  <si>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</si>
  <si>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</si>
  <si>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</si>
  <si>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</si>
  <si>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</si>
  <si>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</si>
  <si>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</si>
  <si>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</si>
  <si>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</si>
  <si>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</si>
  <si>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</si>
  <si>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</si>
  <si>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</si>
  <si>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</si>
  <si>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</si>
  <si>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</si>
  <si>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</si>
  <si>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</si>
  <si>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</si>
  <si>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</si>
  <si>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</si>
  <si>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</si>
  <si>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</si>
  <si>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</si>
  <si>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</si>
  <si>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</si>
  <si>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</si>
  <si>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</si>
  <si>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</si>
  <si>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</si>
  <si>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</si>
  <si>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</si>
  <si>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</si>
  <si>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</si>
  <si>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</si>
  <si>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</si>
  <si>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</si>
  <si>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</si>
  <si>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</si>
  <si>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</si>
  <si>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</si>
  <si>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</si>
  <si>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</si>
  <si>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</si>
  <si>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</si>
  <si>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</si>
  <si>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</si>
  <si>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</si>
  <si>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</si>
  <si>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</si>
  <si>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</si>
  <si>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</si>
  <si>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</si>
  <si>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</si>
  <si>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</si>
  <si>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</si>
  <si>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</si>
  <si>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</si>
  <si>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</si>
  <si>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</si>
  <si>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</si>
  <si>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</si>
  <si>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</si>
  <si>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</si>
  <si>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</si>
  <si>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</si>
  <si>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</si>
  <si>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</si>
  <si>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</si>
  <si>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</si>
  <si>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</si>
  <si>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</si>
  <si>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</si>
  <si>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</si>
  <si>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</si>
  <si>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</si>
  <si>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</si>
  <si>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</si>
  <si>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</si>
  <si>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</si>
  <si>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</si>
  <si>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</si>
  <si>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</si>
  <si>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</si>
  <si>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</si>
  <si>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</si>
  <si>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</si>
  <si>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</si>
  <si>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</si>
  <si>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</si>
  <si>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</si>
  <si>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</si>
  <si>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</si>
  <si>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</si>
  <si>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</si>
  <si>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</si>
  <si>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</si>
  <si>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</si>
  <si>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</si>
  <si>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</si>
  <si>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</si>
  <si>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</si>
  <si>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</si>
  <si>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</si>
  <si>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</si>
  <si>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</si>
  <si>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</si>
  <si>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</si>
  <si>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</si>
  <si>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</si>
  <si>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</si>
  <si>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</si>
  <si>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</si>
  <si>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</si>
  <si>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</si>
  <si>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</si>
  <si>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</si>
  <si>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</si>
  <si>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</si>
  <si>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</si>
  <si>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</si>
  <si>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</si>
  <si>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</si>
  <si>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</si>
  <si>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</si>
  <si>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</si>
  <si>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</si>
  <si>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</si>
  <si>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</si>
  <si>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</si>
  <si>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</si>
  <si>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</si>
  <si>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</si>
  <si>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</si>
  <si>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</si>
  <si>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</si>
  <si>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</si>
  <si>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</si>
  <si>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</si>
  <si>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</si>
  <si>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</si>
  <si>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</si>
  <si>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</si>
  <si>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</si>
  <si>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</si>
  <si>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</si>
  <si>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</si>
  <si>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</si>
  <si>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</si>
  <si>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</si>
  <si>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</si>
  <si>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</si>
  <si>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</si>
  <si>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</si>
  <si>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</si>
  <si>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</si>
  <si>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</si>
  <si>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</si>
  <si>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</si>
  <si>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</si>
  <si>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</si>
  <si>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</si>
  <si>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</si>
  <si>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</si>
  <si>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</si>
  <si>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</si>
  <si>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</si>
  <si>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</si>
  <si>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</si>
  <si>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</si>
  <si>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</si>
  <si>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</si>
  <si>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</si>
  <si>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</si>
  <si>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</si>
  <si>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</si>
  <si>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</si>
  <si>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</si>
  <si>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</si>
  <si>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</si>
  <si>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</si>
  <si>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</si>
  <si>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</si>
  <si>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</si>
  <si>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</si>
  <si>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</si>
  <si>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</si>
  <si>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</si>
  <si>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</si>
  <si>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</si>
  <si>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</si>
  <si>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</si>
  <si>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</si>
  <si>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</si>
  <si>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</si>
  <si>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</si>
  <si>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</si>
  <si>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</si>
  <si>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</si>
  <si>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03326314</t>
  </si>
  <si>
    <t>050018161</t>
  </si>
  <si>
    <t>40479860551</t>
  </si>
  <si>
    <t>ZVEČEVO d.d.</t>
  </si>
  <si>
    <t>POŽEGA</t>
  </si>
  <si>
    <t>KRALJA ZVONIMIRA 1</t>
  </si>
  <si>
    <t>www.zvecevo.hr</t>
  </si>
  <si>
    <t>zvecevo@zvecevo.hr</t>
  </si>
  <si>
    <t>POŽEŠKO-SLAVONSKA</t>
  </si>
  <si>
    <t>NE</t>
  </si>
  <si>
    <t>VUJNOVIĆ ANKICA</t>
  </si>
  <si>
    <t>034 276 200</t>
  </si>
  <si>
    <t>034 272 330</t>
  </si>
  <si>
    <t>1082</t>
  </si>
  <si>
    <r>
      <t xml:space="preserve">Obveznik: </t>
    </r>
    <r>
      <rPr>
        <b/>
        <u val="single"/>
        <sz val="10"/>
        <rFont val="Arial"/>
        <family val="2"/>
      </rPr>
      <t xml:space="preserve">ZVEČEVO d.d. </t>
    </r>
  </si>
  <si>
    <t>Obveznik: ZVEČEVO d.d.</t>
  </si>
  <si>
    <r>
      <t xml:space="preserve">Obveznik: </t>
    </r>
    <r>
      <rPr>
        <b/>
        <u val="single"/>
        <sz val="8"/>
        <rFont val="Arial"/>
        <family val="2"/>
      </rPr>
      <t>ZVEČEVO d.d.</t>
    </r>
  </si>
  <si>
    <t>Bilješke uz financijske izvještaje 31.12.2011.</t>
  </si>
  <si>
    <t>30.06.2012.</t>
  </si>
  <si>
    <t>stanje na dan 30.06.2012.</t>
  </si>
  <si>
    <t>u razdoblju 01.01.2012. do 30.06.2012.</t>
  </si>
  <si>
    <t>RAJIČ MILAN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</si>
</sst>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left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vecevo@zvecevo.hr" TargetMode="External" /><Relationship Id="rId2" Type="http://schemas.openxmlformats.org/officeDocument/2006/relationships/hyperlink" Target="http://www.zvecevo.hr/" TargetMode="External" /><Relationship Id="rId3" Type="http://schemas.openxmlformats.org/officeDocument/2006/relationships/hyperlink" Target="mailto:zvecevo@zvecev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53" sqref="C53:H5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40909</v>
      </c>
      <c r="F2" s="12"/>
      <c r="G2" s="13" t="s">
        <v>250</v>
      </c>
      <c r="H2" s="120" t="s">
        <v>339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315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321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322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323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324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34000</v>
      </c>
      <c r="D14" s="179"/>
      <c r="E14" s="16"/>
      <c r="F14" s="152" t="s">
        <v>325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326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328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327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351</v>
      </c>
      <c r="D22" s="152" t="s">
        <v>325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11</v>
      </c>
      <c r="D24" s="152" t="s">
        <v>329</v>
      </c>
      <c r="E24" s="163"/>
      <c r="F24" s="163"/>
      <c r="G24" s="164"/>
      <c r="H24" s="51" t="s">
        <v>261</v>
      </c>
      <c r="I24" s="122">
        <v>452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316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330</v>
      </c>
      <c r="D26" s="25"/>
      <c r="E26" s="33"/>
      <c r="F26" s="24"/>
      <c r="G26" s="165" t="s">
        <v>263</v>
      </c>
      <c r="H26" s="136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331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332</v>
      </c>
      <c r="D48" s="133"/>
      <c r="E48" s="134"/>
      <c r="F48" s="16"/>
      <c r="G48" s="51" t="s">
        <v>271</v>
      </c>
      <c r="H48" s="137" t="s">
        <v>333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328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342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305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306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307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308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vecevo@zvecevo.hr"/>
    <hyperlink ref="C20" r:id="rId2" display="www.zvecevo.hr"/>
    <hyperlink ref="C50" r:id="rId3" display="zvecevo@zvecevo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7">
      <selection activeCell="K64" sqref="K64"/>
    </sheetView>
  </sheetViews>
  <sheetFormatPr defaultColWidth="9.140625" defaultRowHeight="12.75"/>
  <cols>
    <col min="1" max="9" width="9.140625" style="52" customWidth="1"/>
    <col min="10" max="10" width="12.7109375" style="52" customWidth="1"/>
    <col min="11" max="11" width="15.14062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335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317</v>
      </c>
      <c r="K4" s="60" t="s">
        <v>318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123417401</v>
      </c>
      <c r="K8" s="53">
        <f>K9+K16+K26+K35+K39</f>
        <v>140889020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36747</v>
      </c>
      <c r="K9" s="53">
        <f>SUM(K10:K15)</f>
        <v>57033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36747</v>
      </c>
      <c r="K11" s="7">
        <v>57033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96637035</v>
      </c>
      <c r="K16" s="53">
        <f>SUM(K17:K25)</f>
        <v>114167925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1433005</v>
      </c>
      <c r="K17" s="7">
        <v>1433005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27439325</v>
      </c>
      <c r="K18" s="7">
        <v>27377277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63057719</v>
      </c>
      <c r="K19" s="7">
        <v>62317483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440745</v>
      </c>
      <c r="K20" s="7">
        <v>489365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3271319</v>
      </c>
      <c r="K22" s="7">
        <v>96389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994922</v>
      </c>
      <c r="K23" s="7">
        <v>22454406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24893938</v>
      </c>
      <c r="K26" s="53">
        <f>SUM(K27:K34)</f>
        <v>24888400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24834425</v>
      </c>
      <c r="K27" s="7">
        <v>24834425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36000</v>
      </c>
      <c r="K29" s="7">
        <v>36000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23513</v>
      </c>
      <c r="K32" s="7">
        <v>17975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1849681</v>
      </c>
      <c r="K35" s="53">
        <f>SUM(K36:K38)</f>
        <v>1775662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1273119</v>
      </c>
      <c r="K37" s="7">
        <v>1199100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576562</v>
      </c>
      <c r="K38" s="7">
        <v>576562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140044841</v>
      </c>
      <c r="K40" s="53">
        <f>K41+K49+K56+K64</f>
        <v>195529074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28932049</v>
      </c>
      <c r="K41" s="53">
        <f>SUM(K42:K48)</f>
        <v>33011032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13710216</v>
      </c>
      <c r="K42" s="7">
        <v>12833831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3449830</v>
      </c>
      <c r="K43" s="7">
        <v>4089204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10868855</v>
      </c>
      <c r="K44" s="7">
        <v>15153138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903148</v>
      </c>
      <c r="K45" s="7">
        <v>934859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85908850</v>
      </c>
      <c r="K49" s="53">
        <f>SUM(K50:K55)</f>
        <v>78807858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33178824</v>
      </c>
      <c r="K50" s="7">
        <v>33784377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49643042</v>
      </c>
      <c r="K51" s="7">
        <v>41476939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127925</v>
      </c>
      <c r="K53" s="7">
        <v>102765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2413475</v>
      </c>
      <c r="K54" s="7">
        <v>2709113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545584</v>
      </c>
      <c r="K55" s="7">
        <v>734664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22325369</v>
      </c>
      <c r="K56" s="53">
        <f>SUM(K57:K63)</f>
        <v>83323596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30000</v>
      </c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22075369</v>
      </c>
      <c r="K62" s="7">
        <v>61960906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220000</v>
      </c>
      <c r="K63" s="7">
        <v>21362690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2878573</v>
      </c>
      <c r="K64" s="7">
        <v>386588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43734</v>
      </c>
      <c r="K65" s="7">
        <v>1322532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263505976</v>
      </c>
      <c r="K66" s="53">
        <f>K7+K8+K40+K65</f>
        <v>337740626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80652057</v>
      </c>
      <c r="K69" s="54">
        <f>K70+K71+K72+K78+K79+K82+K85</f>
        <v>81036653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61561600</v>
      </c>
      <c r="K70" s="7">
        <v>61561600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18603051</v>
      </c>
      <c r="K72" s="53">
        <f>K73+K74-K75+K76+K77</f>
        <v>18603051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3078080</v>
      </c>
      <c r="K73" s="7">
        <v>3078080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6156160</v>
      </c>
      <c r="K74" s="7">
        <v>6156160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86146</v>
      </c>
      <c r="K75" s="7">
        <v>86146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9454957</v>
      </c>
      <c r="K77" s="7">
        <v>9454957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137212</v>
      </c>
      <c r="K79" s="53">
        <f>K80-K81</f>
        <v>487406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137212</v>
      </c>
      <c r="K80" s="7">
        <v>487406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350194</v>
      </c>
      <c r="K82" s="53">
        <f>K83-K84</f>
        <v>384596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350194</v>
      </c>
      <c r="K83" s="7">
        <v>384596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878427</v>
      </c>
      <c r="K86" s="53">
        <f>SUM(K87:K89)</f>
        <v>878427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878427</v>
      </c>
      <c r="K87" s="7">
        <v>878427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66794874</v>
      </c>
      <c r="K90" s="53">
        <f>SUM(K91:K99)</f>
        <v>78077173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1452347</v>
      </c>
      <c r="K92" s="7">
        <v>17847474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64515000</v>
      </c>
      <c r="K93" s="7">
        <v>59450284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827527</v>
      </c>
      <c r="K98" s="7">
        <v>779415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114583126</v>
      </c>
      <c r="K100" s="53">
        <f>SUM(K101:K112)</f>
        <v>177197027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6692943</v>
      </c>
      <c r="K101" s="7">
        <v>5988154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>
        <v>22713209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37286276</v>
      </c>
      <c r="K103" s="7">
        <v>49060727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60908270</v>
      </c>
      <c r="K105" s="7">
        <v>45046841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408000</v>
      </c>
      <c r="K106" s="7">
        <v>39900000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1905597</v>
      </c>
      <c r="K108" s="7">
        <v>1685919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7135919</v>
      </c>
      <c r="K109" s="7">
        <v>9904278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45927</v>
      </c>
      <c r="K110" s="7">
        <v>45927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200194</v>
      </c>
      <c r="K112" s="7">
        <v>2851972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597492</v>
      </c>
      <c r="K113" s="7">
        <v>551346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263505976</v>
      </c>
      <c r="K114" s="53">
        <f>K69+K86+K90+K100+K113</f>
        <v>337740626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309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310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7">
      <selection activeCell="M46" sqref="M4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317</v>
      </c>
      <c r="K4" s="237"/>
      <c r="L4" s="237" t="s">
        <v>318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88285488</v>
      </c>
      <c r="K7" s="54">
        <f>SUM(K8:K9)</f>
        <v>48584878</v>
      </c>
      <c r="L7" s="54">
        <f>SUM(L8:L9)</f>
        <v>88479510</v>
      </c>
      <c r="M7" s="54">
        <f>SUM(M8:M9)</f>
        <v>43851568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86386238</v>
      </c>
      <c r="K8" s="7">
        <v>47793593</v>
      </c>
      <c r="L8" s="7">
        <v>82772476</v>
      </c>
      <c r="M8" s="7">
        <v>38879892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1899250</v>
      </c>
      <c r="K9" s="7">
        <v>791285</v>
      </c>
      <c r="L9" s="7">
        <v>5707034</v>
      </c>
      <c r="M9" s="7">
        <v>4971676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81878050</v>
      </c>
      <c r="K10" s="53">
        <f>K11+K12+K16+K20+K21+K22+K25+K26</f>
        <v>44388706</v>
      </c>
      <c r="L10" s="53">
        <f>L11+L12+L16+L20+L21+L22+L25+L26</f>
        <v>84641060</v>
      </c>
      <c r="M10" s="53">
        <f>M11+M12+M16+M20+M21+M22+M25+M26</f>
        <v>41858250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-3681127</v>
      </c>
      <c r="K11" s="7">
        <v>-1257844</v>
      </c>
      <c r="L11" s="7">
        <v>-5218458</v>
      </c>
      <c r="M11" s="7">
        <v>-1474597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61117916</v>
      </c>
      <c r="K12" s="53">
        <f>SUM(K13:K15)</f>
        <v>32523944</v>
      </c>
      <c r="L12" s="53">
        <f>SUM(L13:L15)</f>
        <v>64474358</v>
      </c>
      <c r="M12" s="53">
        <f>SUM(M13:M15)</f>
        <v>30207709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47076673</v>
      </c>
      <c r="K13" s="7">
        <v>21987872</v>
      </c>
      <c r="L13" s="7">
        <v>51455978</v>
      </c>
      <c r="M13" s="7">
        <v>23650893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6907319</v>
      </c>
      <c r="K14" s="7">
        <v>5893027</v>
      </c>
      <c r="L14" s="7">
        <v>6161451</v>
      </c>
      <c r="M14" s="7">
        <v>2993062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7133924</v>
      </c>
      <c r="K15" s="7">
        <v>4643045</v>
      </c>
      <c r="L15" s="7">
        <v>6856929</v>
      </c>
      <c r="M15" s="7">
        <v>3563754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13248824</v>
      </c>
      <c r="K16" s="53">
        <f>SUM(K17:K19)</f>
        <v>6397031</v>
      </c>
      <c r="L16" s="53">
        <f>SUM(L17:L19)</f>
        <v>14285251</v>
      </c>
      <c r="M16" s="53">
        <f>SUM(M17:M19)</f>
        <v>7081296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8418460</v>
      </c>
      <c r="K17" s="7">
        <v>4045903</v>
      </c>
      <c r="L17" s="7">
        <v>9050629</v>
      </c>
      <c r="M17" s="7">
        <v>4515757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2906738</v>
      </c>
      <c r="K18" s="7">
        <v>1421638</v>
      </c>
      <c r="L18" s="7">
        <v>3214470</v>
      </c>
      <c r="M18" s="7">
        <v>1598082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1923626</v>
      </c>
      <c r="K19" s="7">
        <v>929490</v>
      </c>
      <c r="L19" s="7">
        <v>2020152</v>
      </c>
      <c r="M19" s="7">
        <v>967457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1806134</v>
      </c>
      <c r="K20" s="7">
        <v>905274</v>
      </c>
      <c r="L20" s="7">
        <v>1800392</v>
      </c>
      <c r="M20" s="7">
        <v>903936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5030961</v>
      </c>
      <c r="K21" s="7">
        <v>2860192</v>
      </c>
      <c r="L21" s="7">
        <v>5043332</v>
      </c>
      <c r="M21" s="7">
        <v>2570261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4355342</v>
      </c>
      <c r="K26" s="7">
        <v>2960109</v>
      </c>
      <c r="L26" s="7">
        <v>4256185</v>
      </c>
      <c r="M26" s="7">
        <v>2569645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333152</v>
      </c>
      <c r="K27" s="53">
        <f>SUM(K28:K32)</f>
        <v>168519</v>
      </c>
      <c r="L27" s="53">
        <f>SUM(L28:L32)</f>
        <v>2728037</v>
      </c>
      <c r="M27" s="53">
        <f>SUM(M28:M32)</f>
        <v>1381989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30276</v>
      </c>
      <c r="K28" s="7">
        <v>14205</v>
      </c>
      <c r="L28" s="7">
        <v>57152</v>
      </c>
      <c r="M28" s="7">
        <v>25866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302876</v>
      </c>
      <c r="K29" s="7">
        <v>154314</v>
      </c>
      <c r="L29" s="7">
        <v>2169037</v>
      </c>
      <c r="M29" s="7">
        <v>1256123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>
        <v>501848</v>
      </c>
      <c r="M32" s="7">
        <v>100000</v>
      </c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3393443</v>
      </c>
      <c r="K33" s="53">
        <f>SUM(K34:K37)</f>
        <v>1964580</v>
      </c>
      <c r="L33" s="53">
        <f>SUM(L34:L37)</f>
        <v>6181891</v>
      </c>
      <c r="M33" s="53">
        <f>SUM(M34:M37)</f>
        <v>3774889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7858</v>
      </c>
      <c r="K34" s="7">
        <v>5346</v>
      </c>
      <c r="L34" s="7">
        <v>34576</v>
      </c>
      <c r="M34" s="7">
        <v>30938</v>
      </c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3338924</v>
      </c>
      <c r="K35" s="7">
        <v>1922539</v>
      </c>
      <c r="L35" s="7">
        <v>6097519</v>
      </c>
      <c r="M35" s="7">
        <v>3739430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46661</v>
      </c>
      <c r="K37" s="7">
        <v>36695</v>
      </c>
      <c r="L37" s="7">
        <v>49796</v>
      </c>
      <c r="M37" s="7">
        <v>4521</v>
      </c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88618640</v>
      </c>
      <c r="K42" s="53">
        <f>K7+K27+K38+K40</f>
        <v>48753397</v>
      </c>
      <c r="L42" s="53">
        <f>L7+L27+L38+L40</f>
        <v>91207547</v>
      </c>
      <c r="M42" s="53">
        <f>M7+M27+M38+M40</f>
        <v>45233557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85271493</v>
      </c>
      <c r="K43" s="53">
        <f>K10+K33+K39+K41</f>
        <v>46353286</v>
      </c>
      <c r="L43" s="53">
        <f>L10+L33+L39+L41</f>
        <v>90822951</v>
      </c>
      <c r="M43" s="53">
        <f>M10+M33+M39+M41</f>
        <v>45633139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3347147</v>
      </c>
      <c r="K44" s="53">
        <f>K42-K43</f>
        <v>2400111</v>
      </c>
      <c r="L44" s="53">
        <f>L42-L43</f>
        <v>384596</v>
      </c>
      <c r="M44" s="53">
        <f>M42-M43</f>
        <v>-399582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3347147</v>
      </c>
      <c r="K45" s="53">
        <f>IF(K42&gt;K43,K42-K43,0)</f>
        <v>2400111</v>
      </c>
      <c r="L45" s="53">
        <f>IF(L42&gt;L43,L42-L43,0)</f>
        <v>384596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399582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3347147</v>
      </c>
      <c r="K48" s="53">
        <f>K44-K47</f>
        <v>2400111</v>
      </c>
      <c r="L48" s="53">
        <f>L44-L47</f>
        <v>384596</v>
      </c>
      <c r="M48" s="53">
        <f>M44-M47</f>
        <v>-399582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3347147</v>
      </c>
      <c r="K49" s="53">
        <f>IF(K48&gt;0,K48,0)</f>
        <v>2400111</v>
      </c>
      <c r="L49" s="53">
        <f>IF(L48&gt;0,L48,0)</f>
        <v>384596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399582</v>
      </c>
    </row>
    <row r="51" spans="1:13" ht="12.75" customHeight="1">
      <c r="A51" s="214" t="s">
        <v>311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f>J48</f>
        <v>3347147</v>
      </c>
      <c r="K56" s="6">
        <f>K48</f>
        <v>2400111</v>
      </c>
      <c r="L56" s="6">
        <f>L48</f>
        <v>384596</v>
      </c>
      <c r="M56" s="6">
        <f>M48</f>
        <v>-399582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3347147</v>
      </c>
      <c r="K67" s="61">
        <f>K56+K66</f>
        <v>2400111</v>
      </c>
      <c r="L67" s="61">
        <f>L56+L66</f>
        <v>384596</v>
      </c>
      <c r="M67" s="61">
        <f>M56+M66</f>
        <v>-399582</v>
      </c>
    </row>
    <row r="68" spans="1:13" ht="12.75" customHeight="1">
      <c r="A68" s="248" t="s">
        <v>312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J48:M50 K28:L32 K33:M33 K34:L41 K27:M2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28">
      <selection activeCell="K52" sqref="K52"/>
    </sheetView>
  </sheetViews>
  <sheetFormatPr defaultColWidth="9.140625" defaultRowHeight="12.75"/>
  <cols>
    <col min="1" max="10" width="9.14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337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317</v>
      </c>
      <c r="K4" s="67" t="s">
        <v>318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282</v>
      </c>
      <c r="K5" s="69" t="s">
        <v>283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3347147</v>
      </c>
      <c r="K7" s="7">
        <v>384596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1806134</v>
      </c>
      <c r="K8" s="7">
        <v>1800392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757902</v>
      </c>
      <c r="K9" s="7">
        <v>4652346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>
        <v>5207761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107089</v>
      </c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138108</v>
      </c>
      <c r="K12" s="7">
        <v>9477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6156380</v>
      </c>
      <c r="K13" s="53">
        <f>SUM(K7:K12)</f>
        <v>12054572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171864</v>
      </c>
      <c r="K14" s="7">
        <v>8831932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1603773</v>
      </c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0</v>
      </c>
      <c r="K16" s="7">
        <v>4078983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764662</v>
      </c>
      <c r="K17" s="7">
        <v>1441853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2540299</v>
      </c>
      <c r="K18" s="53">
        <f>SUM(K14:K17)</f>
        <v>14352768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3616081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2298196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>
        <v>1713231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841843</v>
      </c>
      <c r="K26" s="7">
        <v>95078868</v>
      </c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841843</v>
      </c>
      <c r="K27" s="53">
        <f>SUM(K22:K26)</f>
        <v>96792099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3590664</v>
      </c>
      <c r="K28" s="7">
        <v>4539324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100000</v>
      </c>
      <c r="K30" s="7">
        <v>61917538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3690664</v>
      </c>
      <c r="K31" s="53">
        <f>SUM(K28:K30)</f>
        <v>66456862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30335237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2848821</v>
      </c>
      <c r="K33" s="53">
        <f>IF(K31&gt;K27,K31-K27,0)</f>
        <v>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10761029</v>
      </c>
      <c r="K36" s="7">
        <v>54072600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>
        <v>19300000</v>
      </c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10761029</v>
      </c>
      <c r="K38" s="53">
        <f>SUM(K35:K37)</f>
        <v>73372600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10456689</v>
      </c>
      <c r="K39" s="7">
        <v>102385671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1000322</v>
      </c>
      <c r="K41" s="7">
        <v>1107955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>
        <v>408000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11457011</v>
      </c>
      <c r="K44" s="53">
        <f>SUM(K39:K43)</f>
        <v>103901626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695982</v>
      </c>
      <c r="K46" s="53">
        <f>IF(K44&gt;K38,K44-K38,0)</f>
        <v>30529026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71278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2491985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679038</v>
      </c>
      <c r="K49" s="7">
        <v>2878573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71278</v>
      </c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>
        <v>2491985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750316</v>
      </c>
      <c r="K52" s="61">
        <f>K49+K50-K51</f>
        <v>386588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480314960629921" right="0.4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317</v>
      </c>
      <c r="K4" s="67" t="s">
        <v>318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282</v>
      </c>
      <c r="K5" s="73" t="s">
        <v>283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319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320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4" t="s">
        <v>280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281</v>
      </c>
      <c r="D2" s="284"/>
      <c r="E2" s="77">
        <v>40909</v>
      </c>
      <c r="F2" s="43" t="s">
        <v>250</v>
      </c>
      <c r="G2" s="285">
        <v>41090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304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282</v>
      </c>
      <c r="K4" s="83" t="s">
        <v>283</v>
      </c>
    </row>
    <row r="5" spans="1:11" ht="12.75">
      <c r="A5" s="276" t="s">
        <v>284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61561600</v>
      </c>
      <c r="K5" s="45">
        <v>61561600</v>
      </c>
    </row>
    <row r="6" spans="1:11" ht="12.75">
      <c r="A6" s="276" t="s">
        <v>285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286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18603051</v>
      </c>
      <c r="K7" s="46">
        <v>18603051</v>
      </c>
    </row>
    <row r="8" spans="1:11" ht="12.75">
      <c r="A8" s="276" t="s">
        <v>287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137212</v>
      </c>
      <c r="K8" s="46">
        <v>487406</v>
      </c>
    </row>
    <row r="9" spans="1:11" ht="12.75">
      <c r="A9" s="276" t="s">
        <v>288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350194</v>
      </c>
      <c r="K9" s="46">
        <v>384596</v>
      </c>
    </row>
    <row r="10" spans="1:11" ht="12.75">
      <c r="A10" s="276" t="s">
        <v>289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290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291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292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293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80652057</v>
      </c>
      <c r="K14" s="79">
        <f>SUM(K5:K13)</f>
        <v>81036653</v>
      </c>
    </row>
    <row r="15" spans="1:11" ht="12.75">
      <c r="A15" s="276" t="s">
        <v>294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295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296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297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298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299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300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301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302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338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Maja</cp:lastModifiedBy>
  <cp:lastPrinted>2012-07-26T13:16:54Z</cp:lastPrinted>
  <dcterms:created xsi:type="dcterms:W3CDTF">2008-10-17T11:51:54Z</dcterms:created>
  <dcterms:modified xsi:type="dcterms:W3CDTF">2012-07-26T13:44:49Z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