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488" windowWidth="17952" windowHeight="1089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<sst xmlns="http://schemas.openxmlformats.org/spreadsheetml/2006/main" count="394" uniqueCount="343">
  <si>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</si>
  <si>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</si>
  <si>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</si>
  <si>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</si>
  <si>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</si>
  <si>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</si>
  <si>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</si>
  <si>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</si>
  <si>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</si>
  <si>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</si>
  <si>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</si>
  <si>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</si>
  <si>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</si>
  <si>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</si>
  <si>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</si>
  <si>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</si>
  <si>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</si>
  <si>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</si>
  <si>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</si>
  <si>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</si>
  <si>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</si>
  <si>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</si>
  <si>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</si>
  <si>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</si>
  <si>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</si>
  <si>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</si>
  <si>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</si>
  <si>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</si>
  <si>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</si>
  <si>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</si>
  <si>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</si>
  <si>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</si>
  <si>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</si>
  <si>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</si>
  <si>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</si>
  <si>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</si>
  <si>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</si>
  <si>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</si>
  <si>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</si>
  <si>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</si>
  <si>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</si>
  <si>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</si>
  <si>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</si>
  <si>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</si>
  <si>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</si>
  <si>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</si>
  <si>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</si>
  <si>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</si>
  <si>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</si>
  <si>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</si>
  <si>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</si>
  <si>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</si>
  <si>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</si>
  <si>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</si>
  <si>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</si>
  <si>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</si>
  <si>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</si>
  <si>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</si>
  <si>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</si>
  <si>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</si>
  <si>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</si>
  <si>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</si>
  <si>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</si>
  <si>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</si>
  <si>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</si>
  <si>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</si>
  <si>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</si>
  <si>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</si>
  <si>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</si>
  <si>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</si>
  <si>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</si>
  <si>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</si>
  <si>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</si>
  <si>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</si>
  <si>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</si>
  <si>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</si>
  <si>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</si>
  <si>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</si>
  <si>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</si>
  <si>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</si>
  <si>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</si>
  <si>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</si>
  <si>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</si>
  <si>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</si>
  <si>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</si>
  <si>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</si>
  <si>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</si>
  <si>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</si>
  <si>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</si>
  <si>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</si>
  <si>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</si>
  <si>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</si>
  <si>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</si>
  <si>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</si>
  <si>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</si>
  <si>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</si>
  <si>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</si>
  <si>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</si>
  <si>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</si>
  <si>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</si>
  <si>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</si>
  <si>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</si>
  <si>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</si>
  <si>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</si>
  <si>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</si>
  <si>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</si>
  <si>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</si>
  <si>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</si>
  <si>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</si>
  <si>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</si>
  <si>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</si>
  <si>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</si>
  <si>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</si>
  <si>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</si>
  <si>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</si>
  <si>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</si>
  <si>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</si>
  <si>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</si>
  <si>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</si>
  <si>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</si>
  <si>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</si>
  <si>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</si>
  <si>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</si>
  <si>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</si>
  <si>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</si>
  <si>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</si>
  <si>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</si>
  <si>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</si>
  <si>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</si>
  <si>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</si>
  <si>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</si>
  <si>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</si>
  <si>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</si>
  <si>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</si>
  <si>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</si>
  <si>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</si>
  <si>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</si>
  <si>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</si>
  <si>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</si>
  <si>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</si>
  <si>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</si>
  <si>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</si>
  <si>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</si>
  <si>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</si>
  <si>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</si>
  <si>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</si>
  <si>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</si>
  <si>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</si>
  <si>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</si>
  <si>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</si>
  <si>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</si>
  <si>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</si>
  <si>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</si>
  <si>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</si>
  <si>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</si>
  <si>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</si>
  <si>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</si>
  <si>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</si>
  <si>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</si>
  <si>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</si>
  <si>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</si>
  <si>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</si>
  <si>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</si>
  <si>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</si>
  <si>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</si>
  <si>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</si>
  <si>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</si>
  <si>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</si>
  <si>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</si>
  <si>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</si>
  <si>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</si>
  <si>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</si>
  <si>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</si>
  <si>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</si>
  <si>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</si>
  <si>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</si>
  <si>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</si>
  <si>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</si>
  <si>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</si>
  <si>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</si>
  <si>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</si>
  <si>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</si>
  <si>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</si>
  <si>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</si>
  <si>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</si>
  <si>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</si>
  <si>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</si>
  <si>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</si>
  <si>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</si>
  <si>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</si>
  <si>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</si>
  <si>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</si>
  <si>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</si>
  <si>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</si>
  <si>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</si>
  <si>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</si>
  <si>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</si>
  <si>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</si>
  <si>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</si>
  <si>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</si>
  <si>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</si>
  <si>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</si>
  <si>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</si>
  <si>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</si>
  <si>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</si>
  <si>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</si>
  <si>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</si>
  <si>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</si>
  <si>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</si>
  <si>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</si>
  <si>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</si>
  <si>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</si>
  <si>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</si>
  <si>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</si>
  <si>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</si>
  <si>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</si>
  <si>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</si>
  <si>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</si>
  <si>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</si>
  <si>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</si>
  <si>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</si>
  <si>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</si>
  <si>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</si>
  <si>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</si>
  <si>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</si>
  <si>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</si>
  <si>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</si>
  <si>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</si>
  <si>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</si>
  <si>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</si>
  <si>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</si>
  <si>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</si>
  <si>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</si>
  <si>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</si>
  <si>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</si>
  <si>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</si>
  <si>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</si>
  <si>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</si>
  <si>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</si>
  <si>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</si>
  <si>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</si>
  <si>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</si>
  <si>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</si>
  <si>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</si>
  <si>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</si>
  <si>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</si>
  <si>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</si>
  <si>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</si>
  <si>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</si>
  <si>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</si>
  <si>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</si>
  <si>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</si>
  <si>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</si>
  <si>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</si>
  <si>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</si>
  <si>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</si>
  <si>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</si>
  <si>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</si>
  <si>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</si>
  <si>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</si>
  <si>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</si>
  <si>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</si>
  <si>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</si>
  <si>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</si>
  <si>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</si>
  <si>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</si>
  <si>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</si>
  <si>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</si>
  <si>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</si>
  <si>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</si>
  <si>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</si>
  <si>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</si>
  <si>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</si>
  <si>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</si>
  <si>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</si>
  <si>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</si>
  <si>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</si>
  <si>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</si>
  <si>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</si>
  <si>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</si>
  <si>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</si>
  <si>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</si>
  <si>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</si>
  <si>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</si>
  <si>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</si>
  <si>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</si>
  <si>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</si>
  <si>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</si>
  <si>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</si>
  <si>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</si>
  <si>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</si>
  <si>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</si>
  <si>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</si>
  <si>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</si>
  <si>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</si>
  <si>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</si>
  <si>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</si>
  <si>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</si>
  <si>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</si>
  <si>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</si>
  <si>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</si>
  <si>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</si>
  <si>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</si>
  <si>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</si>
  <si>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</si>
  <si>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</si>
  <si>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</si>
  <si>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</si>
  <si>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</si>
  <si>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</si>
  <si>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</si>
  <si>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</si>
  <si>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</si>
  <si>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</si>
  <si>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</si>
  <si>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</si>
  <si>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</si>
  <si>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</si>
  <si>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</si>
  <si>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</si>
  <si>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</si>
  <si>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</si>
  <si>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</si>
  <si>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03326314</t>
  </si>
  <si>
    <t>050018161</t>
  </si>
  <si>
    <t>40479860551</t>
  </si>
  <si>
    <t>ZVEČEVO d.d.</t>
  </si>
  <si>
    <t>POŽEGA</t>
  </si>
  <si>
    <t>KRALJA ZVONIMIRA 1</t>
  </si>
  <si>
    <t>zvecevo@zvecevo.hr</t>
  </si>
  <si>
    <t>www.zvecevo.hr</t>
  </si>
  <si>
    <t>POŽEŠKO SLAVONSKA</t>
  </si>
  <si>
    <t>NE</t>
  </si>
  <si>
    <t>1082</t>
  </si>
  <si>
    <t>ALVIR ANTO</t>
  </si>
  <si>
    <t>034276200</t>
  </si>
  <si>
    <t>034272330</t>
  </si>
  <si>
    <t>anto.alvir@zvecevo.hr</t>
  </si>
  <si>
    <t>ALVIR ZDRAVKO</t>
  </si>
  <si>
    <t>stanje na dan 31.12.2012.</t>
  </si>
  <si>
    <t>Obveznik: Zvečevo d.d.</t>
  </si>
  <si>
    <t>u razdoblju 01.01.2012. do 31.12.2012.</t>
  </si>
  <si>
    <t xml:space="preserve">za razdoblje od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</si>
</sst>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2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2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2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2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2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ecevo@zvecevo.hr" TargetMode="External" /><Relationship Id="rId2" Type="http://schemas.openxmlformats.org/officeDocument/2006/relationships/hyperlink" Target="http://www.zvecevo.hr/" TargetMode="External" /><Relationship Id="rId3" Type="http://schemas.openxmlformats.org/officeDocument/2006/relationships/hyperlink" Target="mailto:anto.alvir@zvecev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H2" sqref="H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323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324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325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326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34000</v>
      </c>
      <c r="D14" s="139"/>
      <c r="E14" s="31"/>
      <c r="F14" s="131" t="s">
        <v>327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328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329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330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351</v>
      </c>
      <c r="D22" s="131" t="s">
        <v>327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11</v>
      </c>
      <c r="D24" s="131" t="s">
        <v>331</v>
      </c>
      <c r="E24" s="132"/>
      <c r="F24" s="132"/>
      <c r="G24" s="133"/>
      <c r="H24" s="38" t="s">
        <v>270</v>
      </c>
      <c r="I24" s="48">
        <v>403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332</v>
      </c>
      <c r="D26" s="50"/>
      <c r="E26" s="22"/>
      <c r="F26" s="51"/>
      <c r="G26" s="126" t="s">
        <v>273</v>
      </c>
      <c r="H26" s="127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334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335</v>
      </c>
      <c r="D48" s="160"/>
      <c r="E48" s="161"/>
      <c r="F48" s="32"/>
      <c r="G48" s="38" t="s">
        <v>281</v>
      </c>
      <c r="H48" s="159" t="s">
        <v>336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337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338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173" t="s">
        <v>316</v>
      </c>
      <c r="I56" s="173"/>
      <c r="J56" s="22"/>
      <c r="K56" s="22"/>
      <c r="L56" s="22"/>
    </row>
    <row r="57" spans="1:12" ht="12.75">
      <c r="A57" s="69"/>
      <c r="B57" s="115" t="s">
        <v>317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318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319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320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vecevo@zvecevo.hr"/>
    <hyperlink ref="C20" r:id="rId2" display="www.zvecevo.hr"/>
    <hyperlink ref="C50" r:id="rId3" display="anto.alvir@zvecev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8">
      <selection activeCell="J112" sqref="J112"/>
    </sheetView>
  </sheetViews>
  <sheetFormatPr defaultColWidth="9.140625" defaultRowHeight="12.75"/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339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340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0.7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123206845</v>
      </c>
      <c r="K9" s="12">
        <f>K10+K17+K27+K36+K40</f>
        <v>142519035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36747</v>
      </c>
      <c r="K10" s="12">
        <f>SUM(K11:K16)</f>
        <v>268456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36747</v>
      </c>
      <c r="K12" s="13">
        <v>268456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96637035</v>
      </c>
      <c r="K17" s="12">
        <f>SUM(K18:K26)</f>
        <v>115432371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1433005</v>
      </c>
      <c r="K18" s="13">
        <v>1433005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27439325</v>
      </c>
      <c r="K19" s="13">
        <v>27394977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63057719</v>
      </c>
      <c r="K20" s="13">
        <v>61227496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440745</v>
      </c>
      <c r="K21" s="13">
        <v>470418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3271319</v>
      </c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994922</v>
      </c>
      <c r="K24" s="13">
        <v>24906475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25464962</v>
      </c>
      <c r="K27" s="12">
        <f>SUM(K28:K35)</f>
        <v>25837138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24834425</v>
      </c>
      <c r="K28" s="13">
        <v>24834425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36000</v>
      </c>
      <c r="K30" s="13">
        <v>131700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594537</v>
      </c>
      <c r="K33" s="13">
        <v>871013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1068101</v>
      </c>
      <c r="K36" s="12">
        <f>SUM(K37:K39)</f>
        <v>981070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1068101</v>
      </c>
      <c r="K38" s="13">
        <v>981070</v>
      </c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140255397</v>
      </c>
      <c r="K41" s="12">
        <f>K42+K50+K57+K65</f>
        <v>218464742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28932049</v>
      </c>
      <c r="K42" s="12">
        <f>SUM(K43:K49)</f>
        <v>28623135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13710216</v>
      </c>
      <c r="K43" s="13">
        <v>15526727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3449830</v>
      </c>
      <c r="K44" s="13">
        <v>3288405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10868855</v>
      </c>
      <c r="K45" s="13">
        <v>8432584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903148</v>
      </c>
      <c r="K46" s="13">
        <v>1375419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86113869</v>
      </c>
      <c r="K50" s="12">
        <f>SUM(K51:K56)</f>
        <v>73201057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33178824</v>
      </c>
      <c r="K51" s="13">
        <v>35528640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49643042</v>
      </c>
      <c r="K52" s="13">
        <v>30092702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127926</v>
      </c>
      <c r="K54" s="13">
        <v>130025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2413475</v>
      </c>
      <c r="K55" s="13">
        <v>5392064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750602</v>
      </c>
      <c r="K56" s="13">
        <v>2057626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22330906</v>
      </c>
      <c r="K57" s="12">
        <f>SUM(K58:K64)</f>
        <v>115440682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30000</v>
      </c>
      <c r="K62" s="13">
        <v>18700000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22080906</v>
      </c>
      <c r="K63" s="13">
        <v>76966666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220000</v>
      </c>
      <c r="K64" s="13">
        <v>19774016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2878573</v>
      </c>
      <c r="K65" s="13">
        <v>1199868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43734</v>
      </c>
      <c r="K66" s="13">
        <v>1492108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263505976</v>
      </c>
      <c r="K67" s="12">
        <f>K8+K9+K41+K66</f>
        <v>362475885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80652057</v>
      </c>
      <c r="K70" s="20">
        <f>K71+K72+K73+K79+K80+K83+K86</f>
        <v>63886842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61561600</v>
      </c>
      <c r="K71" s="13">
        <v>61561600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18603051</v>
      </c>
      <c r="K73" s="12">
        <f>K74+K75-K76+K77+K78</f>
        <v>18603051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3078080</v>
      </c>
      <c r="K74" s="13">
        <v>3078080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6156160</v>
      </c>
      <c r="K75" s="13">
        <v>6156160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86146</v>
      </c>
      <c r="K76" s="13">
        <v>86146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9454957</v>
      </c>
      <c r="K78" s="13">
        <v>9454957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137212</v>
      </c>
      <c r="K80" s="12">
        <f>K81-K82</f>
        <v>487406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137212</v>
      </c>
      <c r="K81" s="13">
        <v>487406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/>
      <c r="K82" s="13"/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350194</v>
      </c>
      <c r="K83" s="12">
        <f>K84-K85</f>
        <v>-16765215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350194</v>
      </c>
      <c r="K84" s="13"/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>
        <v>16765215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878427</v>
      </c>
      <c r="K87" s="12">
        <f>SUM(K88:K90)</f>
        <v>819479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878427</v>
      </c>
      <c r="K88" s="13">
        <v>819479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53150577</v>
      </c>
      <c r="K91" s="12">
        <f>SUM(K92:K100)</f>
        <v>69107681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1205215</v>
      </c>
      <c r="K93" s="13">
        <v>11491276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51117835</v>
      </c>
      <c r="K94" s="13">
        <v>56839547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827527</v>
      </c>
      <c r="K99" s="13">
        <v>776858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128227423</v>
      </c>
      <c r="K101" s="12">
        <f>SUM(K102:K113)</f>
        <v>228079647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6692943</v>
      </c>
      <c r="K102" s="13">
        <v>3411988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247132</v>
      </c>
      <c r="K103" s="13">
        <v>44195993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50630205</v>
      </c>
      <c r="K104" s="13">
        <v>40972196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/>
      <c r="K105" s="13"/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60908270</v>
      </c>
      <c r="K106" s="13">
        <v>57371890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408000</v>
      </c>
      <c r="K107" s="13">
        <v>74900000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1905597</v>
      </c>
      <c r="K109" s="13">
        <v>1963279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7135919</v>
      </c>
      <c r="K110" s="13">
        <v>5118822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45927</v>
      </c>
      <c r="K111" s="13">
        <v>45927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253430</v>
      </c>
      <c r="K113" s="13">
        <v>99552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597492</v>
      </c>
      <c r="K114" s="13">
        <v>582236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263505976</v>
      </c>
      <c r="K115" s="12">
        <f>K70+K87+K91+K101+K114</f>
        <v>362475885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K43" sqref="K43"/>
    </sheetView>
  </sheetViews>
  <sheetFormatPr defaultColWidth="9.140625" defaultRowHeight="12.75"/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341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340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2.5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203229294</v>
      </c>
      <c r="K7" s="20">
        <f>SUM(K8:K9)</f>
        <v>188873958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193464031</v>
      </c>
      <c r="K8" s="13">
        <v>179062121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9765263</v>
      </c>
      <c r="K9" s="13">
        <v>9811837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193511814</v>
      </c>
      <c r="K10" s="12">
        <f>K11+K12+K16+K20+K21+K22+K25+K26</f>
        <v>197684417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-435289</v>
      </c>
      <c r="K11" s="13">
        <v>1895518</v>
      </c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131961031</v>
      </c>
      <c r="K12" s="12">
        <f>SUM(K13:K15)</f>
        <v>136683405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101624308</v>
      </c>
      <c r="K13" s="13">
        <v>106116919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10457769</v>
      </c>
      <c r="K14" s="13">
        <v>12360288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19878954</v>
      </c>
      <c r="K15" s="13">
        <v>18206198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28148398</v>
      </c>
      <c r="K16" s="12">
        <f>SUM(K17:K19)</f>
        <v>29067228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17783567</v>
      </c>
      <c r="K17" s="13">
        <v>18513081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6270871</v>
      </c>
      <c r="K18" s="13">
        <v>6581914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4093960</v>
      </c>
      <c r="K19" s="13">
        <v>3972233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3569152</v>
      </c>
      <c r="K20" s="13">
        <v>3612353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12027784</v>
      </c>
      <c r="K21" s="13">
        <v>10934771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68563</v>
      </c>
      <c r="K22" s="12">
        <f>SUM(K23:K24)</f>
        <v>0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68563</v>
      </c>
      <c r="K24" s="13"/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23669</v>
      </c>
      <c r="K25" s="13">
        <v>9485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18148506</v>
      </c>
      <c r="K26" s="13">
        <v>15481657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1648525</v>
      </c>
      <c r="K27" s="12">
        <f>SUM(K28:K32)</f>
        <v>5674093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721931</v>
      </c>
      <c r="K28" s="13">
        <v>264850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762892</v>
      </c>
      <c r="K29" s="13">
        <v>3486163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163702</v>
      </c>
      <c r="K32" s="13">
        <v>1923080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9764156</v>
      </c>
      <c r="K33" s="12">
        <f>SUM(K34:K37)</f>
        <v>13628849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133945</v>
      </c>
      <c r="K34" s="13">
        <v>206149</v>
      </c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9529101</v>
      </c>
      <c r="K35" s="13">
        <v>13294679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101110</v>
      </c>
      <c r="K37" s="13">
        <v>128021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204877819</v>
      </c>
      <c r="K42" s="12">
        <f>K7+K27+K38+K40</f>
        <v>194548051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203275970</v>
      </c>
      <c r="K43" s="12">
        <f>K10+K33+K39+K41</f>
        <v>211313266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1601849</v>
      </c>
      <c r="K44" s="12">
        <f>K42-K43</f>
        <v>-16765215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1601849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16765215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1251655</v>
      </c>
      <c r="K47" s="13"/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350194</v>
      </c>
      <c r="K48" s="12">
        <f>K44-K47</f>
        <v>-16765215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350194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16765215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350194</v>
      </c>
      <c r="K56" s="11">
        <v>-16765215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350194</v>
      </c>
      <c r="K67" s="18">
        <f>K56+K66</f>
        <v>-16765215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5">
      <selection activeCell="K45" sqref="K45"/>
    </sheetView>
  </sheetViews>
  <sheetFormatPr defaultColWidth="9.140625" defaultRowHeight="12.75"/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341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340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293</v>
      </c>
      <c r="K6" s="90" t="s">
        <v>294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1601849</v>
      </c>
      <c r="K8" s="13">
        <v>-16765215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3569152</v>
      </c>
      <c r="K9" s="13">
        <v>3612353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18864990</v>
      </c>
      <c r="K10" s="13">
        <v>12215607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498240</v>
      </c>
      <c r="K11" s="13">
        <v>10324905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3181186</v>
      </c>
      <c r="K12" s="13">
        <v>308914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5134378</v>
      </c>
      <c r="K13" s="13">
        <v>459207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32849795</v>
      </c>
      <c r="K14" s="12">
        <f>SUM(K8:K13)</f>
        <v>10155771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8772088</v>
      </c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8477553</v>
      </c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1051497</v>
      </c>
      <c r="K18" s="13">
        <v>1051763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18301138</v>
      </c>
      <c r="K19" s="12">
        <f>SUM(K15:K18)</f>
        <v>1051763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14548657</v>
      </c>
      <c r="K20" s="12">
        <f>IF(K14&gt;K19,K14-K19,0)</f>
        <v>9104008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/>
      <c r="K23" s="13"/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>
        <v>1894925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404223</v>
      </c>
      <c r="K27" s="13">
        <v>102662823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404223</v>
      </c>
      <c r="K28" s="12">
        <f>SUM(K23:K27)</f>
        <v>104557748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6978853</v>
      </c>
      <c r="K29" s="13">
        <v>7973153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21280117</v>
      </c>
      <c r="K31" s="13">
        <v>22318789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28258970</v>
      </c>
      <c r="K32" s="12">
        <f>SUM(K29:K31)</f>
        <v>30291942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74265806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27854747</v>
      </c>
      <c r="K34" s="12">
        <f>IF(K32&gt;K28,K32-K28,0)</f>
        <v>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39606635</v>
      </c>
      <c r="K37" s="13">
        <v>67375192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>
        <v>19760000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39606635</v>
      </c>
      <c r="K39" s="12">
        <f>SUM(K36:K38)</f>
        <v>87135192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22199290</v>
      </c>
      <c r="K40" s="13">
        <v>89732655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1901720</v>
      </c>
      <c r="K42" s="13">
        <v>2243056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>
        <v>80208000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24101010</v>
      </c>
      <c r="K45" s="12">
        <f>SUM(K40:K44)</f>
        <v>172183711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15505625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85048519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2199535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1678705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679038</v>
      </c>
      <c r="K50" s="13">
        <v>2878573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2199535</v>
      </c>
      <c r="K51" s="13"/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>
        <v>1678705</v>
      </c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2878573</v>
      </c>
      <c r="K53" s="18">
        <f>K50+K51-K52</f>
        <v>1199868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293</v>
      </c>
      <c r="K6" s="90" t="s">
        <v>294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20" sqref="A20:H2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">
      <c r="A2" s="95"/>
      <c r="B2" s="96"/>
      <c r="C2" s="259" t="s">
        <v>342</v>
      </c>
      <c r="D2" s="259"/>
      <c r="E2" s="100">
        <v>40909</v>
      </c>
      <c r="F2" s="99" t="s">
        <v>258</v>
      </c>
      <c r="G2" s="260">
        <v>41274</v>
      </c>
      <c r="H2" s="261"/>
      <c r="I2" s="96"/>
      <c r="J2" s="96"/>
      <c r="K2" s="96"/>
      <c r="L2" s="101"/>
    </row>
    <row r="3" spans="1:11" ht="22.5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315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293</v>
      </c>
      <c r="K4" s="104" t="s">
        <v>294</v>
      </c>
    </row>
    <row r="5" spans="1:11" ht="12.75">
      <c r="A5" s="257" t="s">
        <v>295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61561600</v>
      </c>
      <c r="K5" s="107">
        <v>61561600</v>
      </c>
    </row>
    <row r="6" spans="1:11" ht="12.75">
      <c r="A6" s="257" t="s">
        <v>296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/>
    </row>
    <row r="7" spans="1:11" ht="12.75">
      <c r="A7" s="257" t="s">
        <v>297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18603051</v>
      </c>
      <c r="K7" s="108">
        <v>18603051</v>
      </c>
    </row>
    <row r="8" spans="1:11" ht="12.75">
      <c r="A8" s="257" t="s">
        <v>298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137212</v>
      </c>
      <c r="K8" s="108">
        <v>487406</v>
      </c>
    </row>
    <row r="9" spans="1:11" ht="12.75">
      <c r="A9" s="257" t="s">
        <v>299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350194</v>
      </c>
      <c r="K9" s="108">
        <v>-16765215</v>
      </c>
    </row>
    <row r="10" spans="1:11" ht="12.75">
      <c r="A10" s="257" t="s">
        <v>300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301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302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303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304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80652057</v>
      </c>
      <c r="K14" s="109">
        <f>SUM(K5:K13)</f>
        <v>63886842</v>
      </c>
    </row>
    <row r="15" spans="1:11" ht="12.75">
      <c r="A15" s="257" t="s">
        <v>305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306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307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308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309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310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311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312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313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321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Maja</cp:lastModifiedBy>
  <cp:lastPrinted>2013-07-11T10:23:13Z</cp:lastPrinted>
  <dcterms:created xsi:type="dcterms:W3CDTF">2008-10-17T11:51:54Z</dcterms:created>
  <dcterms:modified xsi:type="dcterms:W3CDTF">2013-07-11T10:28:56Z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