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<sst xmlns="http://schemas.openxmlformats.org/spreadsheetml/2006/main" count="394" uniqueCount="342">
  <si>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</si>
  <si>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</si>
  <si>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</si>
  <si>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</si>
  <si>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</si>
  <si>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</si>
  <si>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</si>
  <si>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</si>
  <si>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</si>
  <si>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</si>
  <si>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</si>
  <si>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</si>
  <si>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</si>
  <si>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</si>
  <si>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</si>
  <si>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</si>
  <si>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</si>
  <si>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</si>
  <si>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</si>
  <si>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</si>
  <si>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</si>
  <si>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</si>
  <si>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</si>
  <si>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</si>
  <si>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</si>
  <si>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</si>
  <si>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</si>
  <si>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</si>
  <si>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</si>
  <si>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</si>
  <si>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</si>
  <si>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</si>
  <si>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</si>
  <si>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</si>
  <si>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</si>
  <si>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</si>
  <si>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</si>
  <si>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</si>
  <si>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</si>
  <si>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</si>
  <si>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</si>
  <si>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</si>
  <si>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</si>
  <si>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</si>
  <si>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</si>
  <si>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</si>
  <si>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</si>
  <si>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</si>
  <si>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</si>
  <si>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</si>
  <si>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</si>
  <si>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</si>
  <si>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</si>
  <si>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</si>
  <si>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</si>
  <si>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</si>
  <si>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</si>
  <si>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</si>
  <si>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</si>
  <si>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</si>
  <si>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</si>
  <si>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</si>
  <si>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</si>
  <si>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</si>
  <si>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</si>
  <si>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</si>
  <si>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</si>
  <si>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</si>
  <si>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</si>
  <si>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</si>
  <si>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</si>
  <si>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</si>
  <si>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</si>
  <si>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</si>
  <si>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</si>
  <si>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</si>
  <si>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</si>
  <si>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</si>
  <si>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</si>
  <si>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</si>
  <si>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</si>
  <si>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</si>
  <si>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</si>
  <si>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</si>
  <si>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</si>
  <si>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</si>
  <si>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</si>
  <si>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</si>
  <si>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</si>
  <si>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</si>
  <si>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</si>
  <si>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</si>
  <si>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</si>
  <si>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</si>
  <si>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</si>
  <si>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</si>
  <si>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</si>
  <si>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</si>
  <si>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</si>
  <si>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</si>
  <si>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</si>
  <si>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</si>
  <si>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</si>
  <si>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</si>
  <si>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</si>
  <si>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</si>
  <si>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</si>
  <si>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</si>
  <si>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</si>
  <si>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</si>
  <si>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</si>
  <si>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</si>
  <si>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</si>
  <si>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</si>
  <si>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</si>
  <si>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</si>
  <si>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</si>
  <si>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</si>
  <si>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</si>
  <si>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</si>
  <si>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</si>
  <si>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</si>
  <si>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</si>
  <si>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</si>
  <si>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</si>
  <si>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</si>
  <si>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</si>
  <si>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</si>
  <si>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</si>
  <si>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</si>
  <si>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</si>
  <si>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</si>
  <si>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</si>
  <si>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</si>
  <si>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</si>
  <si>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</si>
  <si>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</si>
  <si>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</si>
  <si>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</si>
  <si>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</si>
  <si>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</si>
  <si>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</si>
  <si>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</si>
  <si>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</si>
  <si>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</si>
  <si>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</si>
  <si>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</si>
  <si>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</si>
  <si>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</si>
  <si>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</si>
  <si>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</si>
  <si>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</si>
  <si>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</si>
  <si>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</si>
  <si>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</si>
  <si>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</si>
  <si>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</si>
  <si>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</si>
  <si>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</si>
  <si>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</si>
  <si>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</si>
  <si>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</si>
  <si>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</si>
  <si>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</si>
  <si>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</si>
  <si>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</si>
  <si>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</si>
  <si>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</si>
  <si>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</si>
  <si>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</si>
  <si>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</si>
  <si>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</si>
  <si>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</si>
  <si>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</si>
  <si>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</si>
  <si>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</si>
  <si>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</si>
  <si>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</si>
  <si>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</si>
  <si>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</si>
  <si>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</si>
  <si>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</si>
  <si>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</si>
  <si>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</si>
  <si>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</si>
  <si>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</si>
  <si>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</si>
  <si>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</si>
  <si>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</si>
  <si>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</si>
  <si>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</si>
  <si>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</si>
  <si>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</si>
  <si>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</si>
  <si>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</si>
  <si>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</si>
  <si>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</si>
  <si>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</si>
  <si>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</si>
  <si>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</si>
  <si>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</si>
  <si>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</si>
  <si>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</si>
  <si>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</si>
  <si>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</si>
  <si>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</si>
  <si>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</si>
  <si>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</si>
  <si>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</si>
  <si>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</si>
  <si>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</si>
  <si>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</si>
  <si>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</si>
  <si>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</si>
  <si>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</si>
  <si>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</si>
  <si>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</si>
  <si>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</si>
  <si>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</si>
  <si>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</si>
  <si>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</si>
  <si>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</si>
  <si>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</si>
  <si>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</si>
  <si>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</si>
  <si>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</si>
  <si>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</si>
  <si>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</si>
  <si>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</si>
  <si>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</si>
  <si>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</si>
  <si>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</si>
  <si>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</si>
  <si>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</si>
  <si>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</si>
  <si>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</si>
  <si>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</si>
  <si>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</si>
  <si>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</si>
  <si>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</si>
  <si>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</si>
  <si>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</si>
  <si>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</si>
  <si>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</si>
  <si>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</si>
  <si>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</si>
  <si>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</si>
  <si>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</si>
  <si>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</si>
  <si>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</si>
  <si>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</si>
  <si>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</si>
  <si>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</si>
  <si>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</si>
  <si>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</si>
  <si>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</si>
  <si>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</si>
  <si>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</si>
  <si>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</si>
  <si>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</si>
  <si>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</si>
  <si>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</si>
  <si>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</si>
  <si>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</si>
  <si>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</si>
  <si>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</si>
  <si>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</si>
  <si>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</si>
  <si>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</si>
  <si>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</si>
  <si>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</si>
  <si>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</si>
  <si>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</si>
  <si>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</si>
  <si>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</si>
  <si>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</si>
  <si>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</si>
  <si>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</si>
  <si>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</si>
  <si>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</si>
  <si>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</si>
  <si>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</si>
  <si>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</si>
  <si>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</si>
  <si>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</si>
  <si>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</si>
  <si>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</si>
  <si>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</si>
  <si>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</si>
  <si>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</si>
  <si>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</si>
  <si>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</si>
  <si>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</si>
  <si>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</si>
  <si>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</si>
  <si>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</si>
  <si>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</si>
  <si>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</si>
  <si>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</si>
  <si>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</si>
  <si>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</si>
  <si>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</si>
  <si>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</si>
  <si>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</si>
  <si>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</si>
  <si>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</si>
  <si>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</si>
  <si>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</si>
  <si>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</si>
  <si>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</si>
  <si>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</si>
  <si>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</si>
  <si>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</si>
  <si>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</si>
  <si>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</si>
  <si>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</si>
  <si>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</si>
  <si>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</si>
  <si>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</si>
  <si>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</si>
  <si>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</si>
  <si>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</si>
  <si>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</si>
  <si>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</si>
  <si>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</si>
  <si>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</si>
  <si>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</si>
  <si>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</si>
  <si>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</si>
  <si>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</si>
  <si>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</si>
  <si>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</si>
  <si>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</si>
  <si>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</si>
  <si>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ALVIR ZDRAVKO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</si>
  <si>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</si>
  <si>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</si>
  <si>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</si>
  <si>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</si>
  <si>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Bilješke uz financijske izvještaje 31.12.2011.</t>
  </si>
  <si>
    <r>
      <t xml:space="preserve">stanje na dan </t>
    </r>
    <r>
      <rPr>
        <b/>
        <u val="single"/>
        <sz val="10"/>
        <rFont val="Arial"/>
        <family val="2"/>
      </rPr>
      <t>31.03.2012.</t>
    </r>
  </si>
  <si>
    <t>u razdoblju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</si>
</sst>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2">
        <v>468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332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3" sqref="K83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123417401</v>
      </c>
      <c r="K8" s="53">
        <f>K9+K16+K26+K35+K39</f>
        <v>140329849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36747</v>
      </c>
      <c r="K9" s="53">
        <f>SUM(K10:K15)</f>
        <v>37176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36747</v>
      </c>
      <c r="K11" s="7">
        <v>37176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96637035</v>
      </c>
      <c r="K16" s="53">
        <f>SUM(K17:K25)</f>
        <v>113596687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1433005</v>
      </c>
      <c r="K17" s="7">
        <v>1433005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27439325</v>
      </c>
      <c r="K18" s="7">
        <v>27223236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63057719</v>
      </c>
      <c r="K19" s="7">
        <v>62893828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440745</v>
      </c>
      <c r="K20" s="7">
        <v>525768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3271319</v>
      </c>
      <c r="K22" s="7">
        <v>96389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994922</v>
      </c>
      <c r="K23" s="7">
        <v>21424461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24893938</v>
      </c>
      <c r="K26" s="53">
        <f>SUM(K27:K34)</f>
        <v>24888400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24834425</v>
      </c>
      <c r="K27" s="7">
        <v>24834425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36000</v>
      </c>
      <c r="K29" s="7">
        <v>36000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23513</v>
      </c>
      <c r="K32" s="7">
        <v>17975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1849681</v>
      </c>
      <c r="K35" s="53">
        <f>SUM(K36:K38)</f>
        <v>1807586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1273119</v>
      </c>
      <c r="K37" s="7">
        <v>1231024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576562</v>
      </c>
      <c r="K38" s="7">
        <v>576562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140044841</v>
      </c>
      <c r="K40" s="53">
        <f>K41+K49+K56+K64</f>
        <v>174989457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28932049</v>
      </c>
      <c r="K41" s="53">
        <f>SUM(K42:K48)</f>
        <v>30143175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13710216</v>
      </c>
      <c r="K42" s="7">
        <v>11676823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3449830</v>
      </c>
      <c r="K43" s="7">
        <v>3596516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10868855</v>
      </c>
      <c r="K44" s="7">
        <v>14303567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903148</v>
      </c>
      <c r="K45" s="7">
        <v>566269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85908850</v>
      </c>
      <c r="K49" s="53">
        <f>SUM(K50:K55)</f>
        <v>80516013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33178824</v>
      </c>
      <c r="K50" s="7">
        <v>36043714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49643042</v>
      </c>
      <c r="K51" s="7">
        <v>37796808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127925</v>
      </c>
      <c r="K53" s="7">
        <v>115395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2413475</v>
      </c>
      <c r="K54" s="7">
        <v>5504629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545584</v>
      </c>
      <c r="K55" s="7">
        <v>1055467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22325369</v>
      </c>
      <c r="K56" s="53">
        <f>SUM(K57:K63)</f>
        <v>62665756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30000</v>
      </c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22075369</v>
      </c>
      <c r="K62" s="7">
        <v>62245756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220000</v>
      </c>
      <c r="K63" s="7">
        <v>420000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2878573</v>
      </c>
      <c r="K64" s="7">
        <v>1664513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43734</v>
      </c>
      <c r="K65" s="7">
        <v>1318001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263505976</v>
      </c>
      <c r="K66" s="53">
        <f>K7+K8+K40+K65</f>
        <v>316637307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80652057</v>
      </c>
      <c r="K69" s="54">
        <f>K70+K71+K72+K78+K79+K82+K85</f>
        <v>81436235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3078080</v>
      </c>
      <c r="K73" s="7">
        <v>3078080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6156160</v>
      </c>
      <c r="K74" s="7">
        <v>6156160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9454957</v>
      </c>
      <c r="K77" s="7">
        <v>9454957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137212</v>
      </c>
      <c r="K79" s="53">
        <f>K80-K81</f>
        <v>487406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137212</v>
      </c>
      <c r="K80" s="7">
        <v>487406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350194</v>
      </c>
      <c r="K82" s="53">
        <f>K83-K84</f>
        <v>784178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350194</v>
      </c>
      <c r="K83" s="7">
        <v>784178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878427</v>
      </c>
      <c r="K86" s="53">
        <f>SUM(K87:K89)</f>
        <v>878427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878427</v>
      </c>
      <c r="K87" s="7">
        <v>878427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66794874</v>
      </c>
      <c r="K90" s="53">
        <f>SUM(K91:K99)</f>
        <v>80022063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1452347</v>
      </c>
      <c r="K92" s="7">
        <v>17847474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64515000</v>
      </c>
      <c r="K93" s="7">
        <v>61374424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827527</v>
      </c>
      <c r="K98" s="7">
        <v>800165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114583126</v>
      </c>
      <c r="K100" s="53">
        <f>SUM(K101:K112)</f>
        <v>153741265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6692943</v>
      </c>
      <c r="K101" s="7">
        <v>9080765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3235385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37286276</v>
      </c>
      <c r="K103" s="7">
        <v>80688871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60908270</v>
      </c>
      <c r="K105" s="7">
        <v>45099368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408000</v>
      </c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1905597</v>
      </c>
      <c r="K108" s="7">
        <v>1603684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7135919</v>
      </c>
      <c r="K109" s="7">
        <v>9797953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45927</v>
      </c>
      <c r="K110" s="7">
        <v>45927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200194</v>
      </c>
      <c r="K112" s="7">
        <v>4189312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597492</v>
      </c>
      <c r="K113" s="7">
        <v>559317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263505976</v>
      </c>
      <c r="K114" s="53">
        <f>K69+K86+K90+K100+K113</f>
        <v>316637307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3" sqref="M5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39700610</v>
      </c>
      <c r="K7" s="54">
        <f>SUM(K8:K9)</f>
        <v>39700610</v>
      </c>
      <c r="L7" s="54">
        <f>SUM(L8:L9)</f>
        <v>44627942</v>
      </c>
      <c r="M7" s="54">
        <f>SUM(M8:M9)</f>
        <v>44627942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38592645</v>
      </c>
      <c r="K8" s="7">
        <v>38592645</v>
      </c>
      <c r="L8" s="7">
        <v>43892584</v>
      </c>
      <c r="M8" s="7">
        <v>43892584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1107965</v>
      </c>
      <c r="K9" s="7">
        <v>1107965</v>
      </c>
      <c r="L9" s="7">
        <v>735358</v>
      </c>
      <c r="M9" s="7">
        <v>735358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37489352</v>
      </c>
      <c r="K10" s="53">
        <f>K11+K12+K16+K20+K21+K22+K25+K26</f>
        <v>37489352</v>
      </c>
      <c r="L10" s="53">
        <f>L11+L12+L16+L20+L21+L22+L25+L26</f>
        <v>42782809</v>
      </c>
      <c r="M10" s="53">
        <f>M11+M12+M16+M20+M21+M22+M25+M26</f>
        <v>42782809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-2423283</v>
      </c>
      <c r="K11" s="7">
        <v>-2423283</v>
      </c>
      <c r="L11" s="7">
        <v>-3743862</v>
      </c>
      <c r="M11" s="7">
        <v>-3743862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28593980</v>
      </c>
      <c r="K12" s="53">
        <f>SUM(K13:K15)</f>
        <v>28593980</v>
      </c>
      <c r="L12" s="53">
        <f>SUM(L13:L15)</f>
        <v>34266650</v>
      </c>
      <c r="M12" s="53">
        <f>SUM(M13:M15)</f>
        <v>34266650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25088809</v>
      </c>
      <c r="K13" s="7">
        <v>25088809</v>
      </c>
      <c r="L13" s="7">
        <v>27805085</v>
      </c>
      <c r="M13" s="7">
        <v>27805085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1014292</v>
      </c>
      <c r="K14" s="7">
        <v>1014292</v>
      </c>
      <c r="L14" s="7">
        <v>3168390</v>
      </c>
      <c r="M14" s="7">
        <v>3168390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2490879</v>
      </c>
      <c r="K15" s="7">
        <v>2490879</v>
      </c>
      <c r="L15" s="7">
        <v>3293175</v>
      </c>
      <c r="M15" s="7">
        <v>3293175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6851792</v>
      </c>
      <c r="K16" s="53">
        <f>SUM(K17:K19)</f>
        <v>6851792</v>
      </c>
      <c r="L16" s="53">
        <f>SUM(L17:L19)</f>
        <v>7203954</v>
      </c>
      <c r="M16" s="53">
        <f>SUM(M17:M19)</f>
        <v>7203954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4372557</v>
      </c>
      <c r="K17" s="7">
        <v>4372557</v>
      </c>
      <c r="L17" s="7">
        <v>4534872</v>
      </c>
      <c r="M17" s="7">
        <v>4534872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1485099</v>
      </c>
      <c r="K18" s="7">
        <v>1485099</v>
      </c>
      <c r="L18" s="7">
        <v>1616387</v>
      </c>
      <c r="M18" s="7">
        <v>1616387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994136</v>
      </c>
      <c r="K19" s="7">
        <v>994136</v>
      </c>
      <c r="L19" s="7">
        <v>1052695</v>
      </c>
      <c r="M19" s="7">
        <v>1052695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900860</v>
      </c>
      <c r="K20" s="7">
        <v>900860</v>
      </c>
      <c r="L20" s="7">
        <v>896456</v>
      </c>
      <c r="M20" s="7">
        <v>896456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2170770</v>
      </c>
      <c r="K21" s="7">
        <v>2170770</v>
      </c>
      <c r="L21" s="7">
        <v>2473071</v>
      </c>
      <c r="M21" s="7">
        <v>2473071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1395233</v>
      </c>
      <c r="K26" s="7">
        <v>1395233</v>
      </c>
      <c r="L26" s="7">
        <v>1686540</v>
      </c>
      <c r="M26" s="7">
        <v>1686540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164633</v>
      </c>
      <c r="K27" s="53">
        <f>SUM(K28:K32)</f>
        <v>164633</v>
      </c>
      <c r="L27" s="53">
        <f>SUM(L28:L32)</f>
        <v>1346047</v>
      </c>
      <c r="M27" s="53">
        <f>SUM(M28:M32)</f>
        <v>1346047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16071</v>
      </c>
      <c r="K28" s="7">
        <v>16071</v>
      </c>
      <c r="L28" s="7">
        <v>31285</v>
      </c>
      <c r="M28" s="7">
        <v>31285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148562</v>
      </c>
      <c r="K29" s="7">
        <v>148562</v>
      </c>
      <c r="L29" s="7">
        <v>912914</v>
      </c>
      <c r="M29" s="7">
        <v>912914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401848</v>
      </c>
      <c r="M32" s="7">
        <v>401848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1428862</v>
      </c>
      <c r="K33" s="53">
        <f>SUM(K34:K37)</f>
        <v>1428862</v>
      </c>
      <c r="L33" s="53">
        <f>SUM(L34:L37)</f>
        <v>2407002</v>
      </c>
      <c r="M33" s="53">
        <f>SUM(M34:M37)</f>
        <v>2407002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2512</v>
      </c>
      <c r="K34" s="7">
        <v>2512</v>
      </c>
      <c r="L34" s="7">
        <v>3638</v>
      </c>
      <c r="M34" s="7">
        <v>3638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1416385</v>
      </c>
      <c r="K35" s="7">
        <v>1416385</v>
      </c>
      <c r="L35" s="7">
        <v>2358089</v>
      </c>
      <c r="M35" s="7">
        <v>2358089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9965</v>
      </c>
      <c r="K37" s="7">
        <v>9965</v>
      </c>
      <c r="L37" s="7">
        <v>45275</v>
      </c>
      <c r="M37" s="7">
        <v>45275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39865243</v>
      </c>
      <c r="K42" s="53">
        <f>K7+K27+K38+K40</f>
        <v>39865243</v>
      </c>
      <c r="L42" s="53">
        <f>L7+L27+L38+L40</f>
        <v>45973989</v>
      </c>
      <c r="M42" s="53">
        <f>M7+M27+M38+M40</f>
        <v>45973989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38918214</v>
      </c>
      <c r="K43" s="53">
        <f>K10+K33+K39+K41</f>
        <v>38918214</v>
      </c>
      <c r="L43" s="53">
        <f>L10+L33+L39+L41</f>
        <v>45189811</v>
      </c>
      <c r="M43" s="53">
        <f>M10+M33+M39+M41</f>
        <v>45189811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947029</v>
      </c>
      <c r="K44" s="53">
        <f>K42-K43</f>
        <v>947029</v>
      </c>
      <c r="L44" s="53">
        <f>L42-L43</f>
        <v>784178</v>
      </c>
      <c r="M44" s="53">
        <f>M42-M43</f>
        <v>784178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947029</v>
      </c>
      <c r="K45" s="53">
        <f>IF(K42&gt;K43,K42-K43,0)</f>
        <v>947029</v>
      </c>
      <c r="L45" s="53">
        <f>IF(L42&gt;L43,L42-L43,0)</f>
        <v>784178</v>
      </c>
      <c r="M45" s="53">
        <f>IF(M42&gt;M43,M42-M43,0)</f>
        <v>784178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947029</v>
      </c>
      <c r="K48" s="53">
        <f>K44-K47</f>
        <v>947029</v>
      </c>
      <c r="L48" s="53">
        <f>L44-L47</f>
        <v>784178</v>
      </c>
      <c r="M48" s="53">
        <f>M44-M47</f>
        <v>784178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947029</v>
      </c>
      <c r="K49" s="53">
        <f>IF(K48&gt;0,K48,0)</f>
        <v>947029</v>
      </c>
      <c r="L49" s="53">
        <f>IF(L48&gt;0,L48,0)</f>
        <v>784178</v>
      </c>
      <c r="M49" s="53">
        <f>IF(M48&gt;0,M48,0)</f>
        <v>784178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947029</v>
      </c>
      <c r="K56" s="6">
        <f>K48</f>
        <v>947029</v>
      </c>
      <c r="L56" s="6">
        <f>L48</f>
        <v>784178</v>
      </c>
      <c r="M56" s="6">
        <f>M48</f>
        <v>784178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947029</v>
      </c>
      <c r="K67" s="61">
        <f>K56+K66</f>
        <v>947029</v>
      </c>
      <c r="L67" s="61">
        <f>L56+L66</f>
        <v>784178</v>
      </c>
      <c r="M67" s="61">
        <f>M56+M66</f>
        <v>784178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947029</v>
      </c>
      <c r="K7" s="7">
        <v>784178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900860</v>
      </c>
      <c r="K8" s="7">
        <v>896456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943783</v>
      </c>
      <c r="K9" s="7">
        <v>6321877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2555538</v>
      </c>
      <c r="K10" s="7">
        <v>4868697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65931</v>
      </c>
      <c r="K12" s="7">
        <v>13424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5413141</v>
      </c>
      <c r="K13" s="53">
        <f>SUM(K7:K12)</f>
        <v>12884632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4871301</v>
      </c>
      <c r="K14" s="7">
        <v>7168462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2345222</v>
      </c>
      <c r="K16" s="7">
        <v>1211127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493753</v>
      </c>
      <c r="K17" s="7">
        <v>38175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7710276</v>
      </c>
      <c r="K18" s="53">
        <f>SUM(K14:K17)</f>
        <v>8417764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4466868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2297135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>
        <v>354139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789094</v>
      </c>
      <c r="K26" s="7">
        <v>2562095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789094</v>
      </c>
      <c r="K27" s="53">
        <f>SUM(K22:K26)</f>
        <v>2916234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3370317</v>
      </c>
      <c r="K28" s="7">
        <v>3044294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42684849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3370317</v>
      </c>
      <c r="K31" s="53">
        <f>SUM(K28:K30)</f>
        <v>45729143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2581223</v>
      </c>
      <c r="K33" s="53">
        <f>IF(K31&gt;K27,K31-K27,0)</f>
        <v>42812909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7045038</v>
      </c>
      <c r="K36" s="7">
        <v>44072600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7045038</v>
      </c>
      <c r="K38" s="53">
        <f>SUM(K35:K37)</f>
        <v>44072600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1923412</v>
      </c>
      <c r="K39" s="7">
        <v>5831184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499055</v>
      </c>
      <c r="K41" s="7">
        <v>548393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561042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2422467</v>
      </c>
      <c r="K44" s="53">
        <f>SUM(K39:K43)</f>
        <v>6940619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4622571</v>
      </c>
      <c r="K45" s="53">
        <f>IF(K38&gt;K44,K38-K44,0)</f>
        <v>37131981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255787</v>
      </c>
      <c r="K48" s="53">
        <f>IF(K20-K19+K33-K32+K46-K45&gt;0,K20-K19+K33-K32+K46-K45,0)</f>
        <v>1214060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679038</v>
      </c>
      <c r="K49" s="7">
        <v>2878573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255787</v>
      </c>
      <c r="K51" s="7">
        <v>1214060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423251</v>
      </c>
      <c r="K52" s="61">
        <f>K49+K50-K51</f>
        <v>1664513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77">
        <v>40909</v>
      </c>
      <c r="F2" s="43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18603051</v>
      </c>
      <c r="K7" s="46">
        <v>18603051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137212</v>
      </c>
      <c r="K8" s="46">
        <v>487406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350194</v>
      </c>
      <c r="K9" s="46">
        <v>784178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80652057</v>
      </c>
      <c r="K14" s="79">
        <f>SUM(K5:K13)</f>
        <v>81436235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339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2012-04-26T12:42:17Z</cp:lastPrinted>
  <dcterms:created xsi:type="dcterms:W3CDTF">2008-10-17T11:51:54Z</dcterms:created>
  <dcterms:modified xsi:type="dcterms:W3CDTF">2012-04-26T12:46:08Z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