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<sst xmlns="http://schemas.openxmlformats.org/spreadsheetml/2006/main" count="395" uniqueCount="343">
  <si>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</si>
  <si>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</si>
  <si>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</si>
  <si>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</si>
  <si>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</si>
  <si>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</si>
  <si>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</si>
  <si>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</si>
  <si>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</si>
  <si>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</si>
  <si>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</si>
  <si>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</si>
  <si>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</si>
  <si>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</si>
  <si>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</si>
  <si>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</si>
  <si>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</si>
  <si>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</si>
  <si>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</si>
  <si>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</si>
  <si>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</si>
  <si>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</si>
  <si>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</si>
  <si>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</si>
  <si>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</si>
  <si>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</si>
  <si>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</si>
  <si>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</si>
  <si>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</si>
  <si>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</si>
  <si>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</si>
  <si>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</si>
  <si>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</si>
  <si>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</si>
  <si>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</si>
  <si>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</si>
  <si>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</si>
  <si>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</si>
  <si>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</si>
  <si>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</si>
  <si>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</si>
  <si>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</si>
  <si>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</si>
  <si>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</si>
  <si>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</si>
  <si>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</si>
  <si>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</si>
  <si>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</si>
  <si>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</si>
  <si>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</si>
  <si>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</si>
  <si>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</si>
  <si>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</si>
  <si>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</si>
  <si>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</si>
  <si>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</si>
  <si>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</si>
  <si>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</si>
  <si>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</si>
  <si>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</si>
  <si>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</si>
  <si>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</si>
  <si>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</si>
  <si>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</si>
  <si>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</si>
  <si>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</si>
  <si>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</si>
  <si>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</si>
  <si>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</si>
  <si>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</si>
  <si>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</si>
  <si>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</si>
  <si>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</si>
  <si>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</si>
  <si>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</si>
  <si>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</si>
  <si>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</si>
  <si>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</si>
  <si>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</si>
  <si>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</si>
  <si>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</si>
  <si>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</si>
  <si>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</si>
  <si>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</si>
  <si>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</si>
  <si>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</si>
  <si>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</si>
  <si>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</si>
  <si>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</si>
  <si>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</si>
  <si>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</si>
  <si>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</si>
  <si>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</si>
  <si>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</si>
  <si>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</si>
  <si>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</si>
  <si>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</si>
  <si>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</si>
  <si>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</si>
  <si>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</si>
  <si>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</si>
  <si>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</si>
  <si>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</si>
  <si>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</si>
  <si>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</si>
  <si>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</si>
  <si>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</si>
  <si>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</si>
  <si>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</si>
  <si>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</si>
  <si>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</si>
  <si>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</si>
  <si>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</si>
  <si>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</si>
  <si>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</si>
  <si>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</si>
  <si>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</si>
  <si>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</si>
  <si>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</si>
  <si>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</si>
  <si>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</si>
  <si>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</si>
  <si>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</si>
  <si>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</si>
  <si>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</si>
  <si>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</si>
  <si>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</si>
  <si>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</si>
  <si>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</si>
  <si>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</si>
  <si>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</si>
  <si>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</si>
  <si>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</si>
  <si>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</si>
  <si>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</si>
  <si>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</si>
  <si>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</si>
  <si>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</si>
  <si>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</si>
  <si>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</si>
  <si>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</si>
  <si>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</si>
  <si>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</si>
  <si>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</si>
  <si>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</si>
  <si>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</si>
  <si>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</si>
  <si>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</si>
  <si>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</si>
  <si>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</si>
  <si>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</si>
  <si>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</si>
  <si>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</si>
  <si>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</si>
  <si>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</si>
  <si>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</si>
  <si>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</si>
  <si>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</si>
  <si>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</si>
  <si>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</si>
  <si>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</si>
  <si>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</si>
  <si>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</si>
  <si>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</si>
  <si>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</si>
  <si>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</si>
  <si>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</si>
  <si>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</si>
  <si>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</si>
  <si>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</si>
  <si>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</si>
  <si>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</si>
  <si>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</si>
  <si>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</si>
  <si>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</si>
  <si>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</si>
  <si>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</si>
  <si>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</si>
  <si>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</si>
  <si>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</si>
  <si>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</si>
  <si>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</si>
  <si>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</si>
  <si>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</si>
  <si>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</si>
  <si>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</si>
  <si>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</si>
  <si>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</si>
  <si>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</si>
  <si>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</si>
  <si>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</si>
  <si>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</si>
  <si>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</si>
  <si>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</si>
  <si>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</si>
  <si>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</si>
  <si>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</si>
  <si>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</si>
  <si>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</si>
  <si>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</si>
  <si>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</si>
  <si>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</si>
  <si>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</si>
  <si>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</si>
  <si>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</si>
  <si>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</si>
  <si>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</si>
  <si>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</si>
  <si>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</si>
  <si>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</si>
  <si>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</si>
  <si>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</si>
  <si>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</si>
  <si>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</si>
  <si>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</si>
  <si>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</si>
  <si>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</si>
  <si>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</si>
  <si>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</si>
  <si>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</si>
  <si>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</si>
  <si>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</si>
  <si>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</si>
  <si>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</si>
  <si>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</si>
  <si>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</si>
  <si>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</si>
  <si>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</si>
  <si>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</si>
  <si>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</si>
  <si>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</si>
  <si>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</si>
  <si>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</si>
  <si>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</si>
  <si>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</si>
  <si>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</si>
  <si>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</si>
  <si>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</si>
  <si>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</si>
  <si>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</si>
  <si>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</si>
  <si>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</si>
  <si>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</si>
  <si>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</si>
  <si>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</si>
  <si>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</si>
  <si>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</si>
  <si>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</si>
  <si>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</si>
  <si>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</si>
  <si>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</si>
  <si>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</si>
  <si>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</si>
  <si>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</si>
  <si>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</si>
  <si>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</si>
  <si>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</si>
  <si>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</si>
  <si>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</si>
  <si>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</si>
  <si>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</si>
  <si>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</si>
  <si>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</si>
  <si>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</si>
  <si>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</si>
  <si>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</si>
  <si>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</si>
  <si>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</si>
  <si>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</si>
  <si>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</si>
  <si>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</si>
  <si>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</si>
  <si>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</si>
  <si>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</si>
  <si>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</si>
  <si>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</si>
  <si>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</si>
  <si>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</si>
  <si>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</si>
  <si>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</si>
  <si>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</si>
  <si>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</si>
  <si>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</si>
  <si>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</si>
  <si>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</si>
  <si>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</si>
  <si>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</si>
  <si>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</si>
  <si>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</si>
  <si>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</si>
  <si>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</si>
  <si>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</si>
  <si>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</si>
  <si>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</si>
  <si>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</si>
  <si>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</si>
  <si>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</si>
  <si>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</si>
  <si>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</si>
  <si>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</si>
  <si>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</si>
  <si>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</si>
  <si>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</si>
  <si>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</si>
  <si>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</si>
  <si>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</si>
  <si>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</si>
  <si>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</si>
  <si>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</si>
  <si>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</si>
  <si>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</si>
  <si>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</si>
  <si>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</si>
  <si>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</si>
  <si>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</si>
  <si>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</si>
  <si>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</si>
  <si>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</si>
  <si>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</si>
  <si>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</si>
  <si>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</si>
  <si>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03326314</t>
  </si>
  <si>
    <t>050018161</t>
  </si>
  <si>
    <t>40479860551</t>
  </si>
  <si>
    <t>ZVEČEVO d.d.</t>
  </si>
  <si>
    <t>POŽEGA</t>
  </si>
  <si>
    <t>KRALJA ZVONIMIRA 1</t>
  </si>
  <si>
    <t>www.zvecevo.hr</t>
  </si>
  <si>
    <t>zvecevo@zvecevo.hr</t>
  </si>
  <si>
    <t>POŽEŠKO-SLAVONSKA</t>
  </si>
  <si>
    <t>NE</t>
  </si>
  <si>
    <t>VUJNOVIĆ ANKICA</t>
  </si>
  <si>
    <t>034 276 200</t>
  </si>
  <si>
    <t>034 272 330</t>
  </si>
  <si>
    <t>ALVIR ZDRAVKO</t>
  </si>
  <si>
    <t>1082</t>
  </si>
  <si>
    <r>
      <t xml:space="preserve">Obveznik: </t>
    </r>
    <r>
      <rPr>
        <b/>
        <u val="single"/>
        <sz val="10"/>
        <rFont val="Arial"/>
        <family val="2"/>
      </rPr>
      <t xml:space="preserve">ZVEČEVO d.d. </t>
    </r>
  </si>
  <si>
    <t>Obveznik: ZVEČEVO d.d.</t>
  </si>
  <si>
    <r>
      <t xml:space="preserve">Obveznik: </t>
    </r>
    <r>
      <rPr>
        <b/>
        <u val="single"/>
        <sz val="8"/>
        <rFont val="Arial"/>
        <family val="2"/>
      </rPr>
      <t>ZVEČEVO d.d.</t>
    </r>
  </si>
  <si>
    <t>31.12.2011.</t>
  </si>
  <si>
    <r>
      <t xml:space="preserve">stanje na dan </t>
    </r>
    <r>
      <rPr>
        <b/>
        <u val="single"/>
        <sz val="10"/>
        <rFont val="Arial"/>
        <family val="2"/>
      </rPr>
      <t>31.12.2011.</t>
    </r>
  </si>
  <si>
    <t>u razdoblju 01.01.2011. do 31.12.2011.</t>
  </si>
  <si>
    <t>Bilješke uz financijske izvještaje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</si>
</sst>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left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ecevo@zvecevo.hr" TargetMode="External" /><Relationship Id="rId2" Type="http://schemas.openxmlformats.org/officeDocument/2006/relationships/hyperlink" Target="http://www.zvecevo.hr/" TargetMode="External" /><Relationship Id="rId3" Type="http://schemas.openxmlformats.org/officeDocument/2006/relationships/hyperlink" Target="mailto:zvecevo@zvecev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2" sqref="A2:D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40544</v>
      </c>
      <c r="F2" s="12"/>
      <c r="G2" s="13" t="s">
        <v>250</v>
      </c>
      <c r="H2" s="120" t="s">
        <v>339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315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321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322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323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324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34000</v>
      </c>
      <c r="D14" s="147"/>
      <c r="E14" s="16"/>
      <c r="F14" s="143" t="s">
        <v>325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326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327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351</v>
      </c>
      <c r="D22" s="143" t="s">
        <v>325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11</v>
      </c>
      <c r="D24" s="143" t="s">
        <v>329</v>
      </c>
      <c r="E24" s="151"/>
      <c r="F24" s="151"/>
      <c r="G24" s="152"/>
      <c r="H24" s="51" t="s">
        <v>261</v>
      </c>
      <c r="I24" s="122">
        <v>482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330</v>
      </c>
      <c r="D26" s="25"/>
      <c r="E26" s="33"/>
      <c r="F26" s="24"/>
      <c r="G26" s="154" t="s">
        <v>263</v>
      </c>
      <c r="H26" s="140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331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332</v>
      </c>
      <c r="D48" s="174"/>
      <c r="E48" s="175"/>
      <c r="F48" s="16"/>
      <c r="G48" s="51" t="s">
        <v>271</v>
      </c>
      <c r="H48" s="173" t="s">
        <v>333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328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334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305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306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307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308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vecevo@zvecevo.hr"/>
    <hyperlink ref="C20" r:id="rId2" display="www.zvecevo.hr"/>
    <hyperlink ref="C50" r:id="rId3" display="zvecevo@zvecev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K83" sqref="K83"/>
    </sheetView>
  </sheetViews>
  <sheetFormatPr defaultColWidth="9.140625" defaultRowHeight="12.75"/>
  <cols>
    <col min="1" max="9" width="9.140625" style="52" customWidth="1"/>
    <col min="10" max="10" width="12.7109375" style="52" customWidth="1"/>
    <col min="11" max="11" width="15.1406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336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317</v>
      </c>
      <c r="K4" s="60" t="s">
        <v>318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120747470</v>
      </c>
      <c r="K8" s="53">
        <f>K9+K16+K26+K35+K39</f>
        <v>123025819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34207</v>
      </c>
      <c r="K9" s="53">
        <f>SUM(K10:K15)</f>
        <v>36747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34207</v>
      </c>
      <c r="K11" s="7">
        <v>36747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93486946</v>
      </c>
      <c r="K16" s="53">
        <f>SUM(K17:K25)</f>
        <v>96245453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1433005</v>
      </c>
      <c r="K17" s="7">
        <v>1433005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28258205</v>
      </c>
      <c r="K18" s="7">
        <v>27439325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63002121</v>
      </c>
      <c r="K19" s="7">
        <v>62987743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687795</v>
      </c>
      <c r="K20" s="7">
        <v>440745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>
        <v>2879737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105820</v>
      </c>
      <c r="K23" s="7">
        <v>1064898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25535552</v>
      </c>
      <c r="K26" s="53">
        <f>SUM(K27:K34)</f>
        <v>25202065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25133684</v>
      </c>
      <c r="K27" s="7">
        <v>24834425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36000</v>
      </c>
      <c r="K29" s="7">
        <v>36000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365868</v>
      </c>
      <c r="K32" s="7">
        <v>331640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1690765</v>
      </c>
      <c r="K35" s="53">
        <f>SUM(K36:K38)</f>
        <v>1541554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1690765</v>
      </c>
      <c r="K37" s="7">
        <v>1273119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>
        <v>268435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115254013</v>
      </c>
      <c r="K40" s="53">
        <f>K41+K49+K56+K64</f>
        <v>140446045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32113235</v>
      </c>
      <c r="K41" s="53">
        <f>SUM(K42:K48)</f>
        <v>28931622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15861858</v>
      </c>
      <c r="K42" s="7">
        <v>13709789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3209160</v>
      </c>
      <c r="K43" s="7">
        <v>3449830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12213587</v>
      </c>
      <c r="K44" s="7">
        <v>10868855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828630</v>
      </c>
      <c r="K45" s="7">
        <v>903148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81446488</v>
      </c>
      <c r="K49" s="53">
        <f>SUM(K50:K55)</f>
        <v>86310494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28632922</v>
      </c>
      <c r="K50" s="7">
        <v>33178824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49211278</v>
      </c>
      <c r="K51" s="7">
        <v>49853501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211697</v>
      </c>
      <c r="K53" s="7">
        <v>127657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2007622</v>
      </c>
      <c r="K54" s="7">
        <v>2592886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1382969</v>
      </c>
      <c r="K55" s="7">
        <v>557626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1015252</v>
      </c>
      <c r="K56" s="53">
        <f>SUM(K57:K63)</f>
        <v>22325369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>
        <v>30000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765252</v>
      </c>
      <c r="K62" s="7">
        <v>22075369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250000</v>
      </c>
      <c r="K63" s="7">
        <v>220000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679038</v>
      </c>
      <c r="K64" s="7">
        <v>2878560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56670</v>
      </c>
      <c r="K65" s="7">
        <v>46823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236058153</v>
      </c>
      <c r="K66" s="53">
        <f>K7+K8+K40+K65</f>
        <v>263518687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80301863</v>
      </c>
      <c r="K69" s="54">
        <f>K70+K71+K72+K78+K79+K82+K85</f>
        <v>82162736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61561600</v>
      </c>
      <c r="K70" s="7">
        <v>61561600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18603051</v>
      </c>
      <c r="K72" s="53">
        <f>K73+K74-K75+K76+K77</f>
        <v>18603051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3078080</v>
      </c>
      <c r="K73" s="7">
        <v>3078080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6156160</v>
      </c>
      <c r="K74" s="7">
        <v>6156160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86146</v>
      </c>
      <c r="K75" s="7">
        <v>86146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9454957</v>
      </c>
      <c r="K77" s="7">
        <v>9454957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-273691</v>
      </c>
      <c r="K79" s="53">
        <f>K80-K81</f>
        <v>137212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>
        <v>410903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273691</v>
      </c>
      <c r="K81" s="7">
        <v>273691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410903</v>
      </c>
      <c r="K82" s="53">
        <f>K83-K84</f>
        <v>1860873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410903</v>
      </c>
      <c r="K83" s="7">
        <v>1860873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887337</v>
      </c>
      <c r="K86" s="53">
        <f>SUM(K87:K89)</f>
        <v>878426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887337</v>
      </c>
      <c r="K87" s="7">
        <v>878426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65136171</v>
      </c>
      <c r="K90" s="53">
        <f>SUM(K91:K99)</f>
        <v>66795850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64326424</v>
      </c>
      <c r="K93" s="7">
        <v>64515976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>
        <v>1452347</v>
      </c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809747</v>
      </c>
      <c r="K98" s="7">
        <v>827527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89104604</v>
      </c>
      <c r="K100" s="53">
        <f>SUM(K101:K112)</f>
        <v>113107625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5108437</v>
      </c>
      <c r="K101" s="7">
        <v>6692943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16706286</v>
      </c>
      <c r="K103" s="7">
        <v>37286276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50529344</v>
      </c>
      <c r="K105" s="7">
        <v>60541260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>
        <v>408000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2648920</v>
      </c>
      <c r="K108" s="7">
        <v>1905597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6907530</v>
      </c>
      <c r="K109" s="7">
        <v>5956953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52768</v>
      </c>
      <c r="K110" s="7">
        <v>45927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7151319</v>
      </c>
      <c r="K112" s="7">
        <v>270669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628178</v>
      </c>
      <c r="K113" s="7">
        <v>574050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236058153</v>
      </c>
      <c r="K114" s="53">
        <f>K69+K86+K90+K100+K113</f>
        <v>263518687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309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310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25">
      <selection activeCell="J33" sqref="J3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317</v>
      </c>
      <c r="K4" s="251"/>
      <c r="L4" s="251" t="s">
        <v>318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217334396</v>
      </c>
      <c r="K7" s="54">
        <f>SUM(K8:K9)</f>
        <v>85034962</v>
      </c>
      <c r="L7" s="54">
        <f>SUM(L8:L9)</f>
        <v>203074367</v>
      </c>
      <c r="M7" s="54">
        <f>SUM(M8:M9)</f>
        <v>74360879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210106955</v>
      </c>
      <c r="K8" s="7">
        <v>80599239</v>
      </c>
      <c r="L8" s="7">
        <v>193455106</v>
      </c>
      <c r="M8" s="7">
        <v>67080366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7227441</v>
      </c>
      <c r="K9" s="7">
        <v>4435723</v>
      </c>
      <c r="L9" s="7">
        <v>9619261</v>
      </c>
      <c r="M9" s="7">
        <v>7280513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207868526</v>
      </c>
      <c r="K10" s="53">
        <f>K11+K12+K16+K20+K21+K22+K25+K26</f>
        <v>81867166</v>
      </c>
      <c r="L10" s="53">
        <f>L11+L12+L16+L20+L21+L22+L25+L26</f>
        <v>193154181</v>
      </c>
      <c r="M10" s="53">
        <f>M11+M12+M16+M20+M21+M22+M25+M26</f>
        <v>70440388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-934544</v>
      </c>
      <c r="K11" s="7">
        <v>4423871</v>
      </c>
      <c r="L11" s="7">
        <v>-435289</v>
      </c>
      <c r="M11" s="7">
        <v>79964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144406792</v>
      </c>
      <c r="K12" s="53">
        <f>SUM(K13:K15)</f>
        <v>51916691</v>
      </c>
      <c r="L12" s="53">
        <f>SUM(L13:L15)</f>
        <v>131941288</v>
      </c>
      <c r="M12" s="53">
        <f>SUM(M13:M15)</f>
        <v>45658607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117707673</v>
      </c>
      <c r="K13" s="7">
        <v>41378418</v>
      </c>
      <c r="L13" s="7">
        <v>101622424</v>
      </c>
      <c r="M13" s="7">
        <v>35009659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10436898</v>
      </c>
      <c r="K14" s="7">
        <v>6022598</v>
      </c>
      <c r="L14" s="7">
        <v>10457769</v>
      </c>
      <c r="M14" s="7">
        <v>1771670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16262221</v>
      </c>
      <c r="K15" s="7">
        <v>4515675</v>
      </c>
      <c r="L15" s="7">
        <v>19861095</v>
      </c>
      <c r="M15" s="7">
        <v>8877278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29412006</v>
      </c>
      <c r="K16" s="53">
        <f>SUM(K17:K19)</f>
        <v>8073774</v>
      </c>
      <c r="L16" s="53">
        <f>SUM(L17:L19)</f>
        <v>28148398</v>
      </c>
      <c r="M16" s="53">
        <f>SUM(M17:M19)</f>
        <v>7977141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18603417</v>
      </c>
      <c r="K17" s="7">
        <v>5163685</v>
      </c>
      <c r="L17" s="7">
        <v>17783567</v>
      </c>
      <c r="M17" s="7">
        <v>5008955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6518863</v>
      </c>
      <c r="K18" s="7">
        <v>1736747</v>
      </c>
      <c r="L18" s="7">
        <v>6270871</v>
      </c>
      <c r="M18" s="7">
        <v>1804813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4289726</v>
      </c>
      <c r="K19" s="7">
        <v>1173342</v>
      </c>
      <c r="L19" s="7">
        <v>4093960</v>
      </c>
      <c r="M19" s="7">
        <v>1163373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3622397</v>
      </c>
      <c r="K20" s="7">
        <v>909054</v>
      </c>
      <c r="L20" s="7">
        <v>3569152</v>
      </c>
      <c r="M20" s="7">
        <v>880093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13339314</v>
      </c>
      <c r="K21" s="7">
        <v>4815972</v>
      </c>
      <c r="L21" s="7">
        <v>11940049</v>
      </c>
      <c r="M21" s="7">
        <v>4593615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66906</v>
      </c>
      <c r="K22" s="53">
        <f>SUM(K23:K24)</f>
        <v>66906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66906</v>
      </c>
      <c r="K24" s="7">
        <v>66906</v>
      </c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145638</v>
      </c>
      <c r="K25" s="7">
        <v>145638</v>
      </c>
      <c r="L25" s="7">
        <v>23669</v>
      </c>
      <c r="M25" s="7">
        <v>23669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17810017</v>
      </c>
      <c r="K26" s="7">
        <v>11515260</v>
      </c>
      <c r="L26" s="7">
        <v>17966914</v>
      </c>
      <c r="M26" s="7">
        <v>11227299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1730529</v>
      </c>
      <c r="K27" s="53">
        <f>SUM(K28:K32)</f>
        <v>1394166</v>
      </c>
      <c r="L27" s="53">
        <f>SUM(L28:L32)</f>
        <v>1548047</v>
      </c>
      <c r="M27" s="53">
        <f>SUM(M28:M32)</f>
        <v>953717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520237</v>
      </c>
      <c r="K28" s="7">
        <v>504969</v>
      </c>
      <c r="L28" s="7">
        <v>721129</v>
      </c>
      <c r="M28" s="7">
        <v>564276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676206</v>
      </c>
      <c r="K29" s="7">
        <v>355111</v>
      </c>
      <c r="L29" s="7">
        <v>763216</v>
      </c>
      <c r="M29" s="7">
        <v>325739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534086</v>
      </c>
      <c r="K32" s="7">
        <v>534086</v>
      </c>
      <c r="L32" s="7">
        <v>63702</v>
      </c>
      <c r="M32" s="7">
        <v>63702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10785496</v>
      </c>
      <c r="K33" s="53">
        <f>SUM(K34:K37)</f>
        <v>5168546</v>
      </c>
      <c r="L33" s="53">
        <f>SUM(L34:L37)</f>
        <v>9607360</v>
      </c>
      <c r="M33" s="53">
        <f>SUM(M34:M37)</f>
        <v>4493638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348295</v>
      </c>
      <c r="K34" s="7">
        <v>136278</v>
      </c>
      <c r="L34" s="7">
        <v>131984</v>
      </c>
      <c r="M34" s="7">
        <v>111780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10437201</v>
      </c>
      <c r="K35" s="7">
        <v>5032268</v>
      </c>
      <c r="L35" s="7">
        <v>9374266</v>
      </c>
      <c r="M35" s="7">
        <v>4376003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>
        <v>101110</v>
      </c>
      <c r="M37" s="7">
        <v>5855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219064925</v>
      </c>
      <c r="K42" s="53">
        <f>K7+K27+K38+K40</f>
        <v>86429128</v>
      </c>
      <c r="L42" s="53">
        <f>L7+L27+L38+L40</f>
        <v>204622414</v>
      </c>
      <c r="M42" s="53">
        <f>M7+M27+M38+M40</f>
        <v>75314596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218654022</v>
      </c>
      <c r="K43" s="53">
        <f>K10+K33+K39+K41</f>
        <v>87035712</v>
      </c>
      <c r="L43" s="53">
        <f>L10+L33+L39+L41</f>
        <v>202761541</v>
      </c>
      <c r="M43" s="53">
        <f>M10+M33+M39+M41</f>
        <v>74934026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410903</v>
      </c>
      <c r="K44" s="53">
        <f>K42-K43</f>
        <v>-606584</v>
      </c>
      <c r="L44" s="53">
        <f>L42-L43</f>
        <v>1860873</v>
      </c>
      <c r="M44" s="53">
        <f>M42-M43</f>
        <v>380570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410903</v>
      </c>
      <c r="K45" s="53">
        <f>IF(K42&gt;K43,K42-K43,0)</f>
        <v>0</v>
      </c>
      <c r="L45" s="53">
        <f>IF(L42&gt;L43,L42-L43,0)</f>
        <v>1860873</v>
      </c>
      <c r="M45" s="53">
        <f>IF(M42&gt;M43,M42-M43,0)</f>
        <v>380570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606584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410903</v>
      </c>
      <c r="K48" s="53">
        <f>K44-K47</f>
        <v>-606584</v>
      </c>
      <c r="L48" s="53">
        <f>L44-L47</f>
        <v>1860873</v>
      </c>
      <c r="M48" s="53">
        <f>M44-M47</f>
        <v>380570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410903</v>
      </c>
      <c r="K49" s="53">
        <f>IF(K48&gt;0,K48,0)</f>
        <v>0</v>
      </c>
      <c r="L49" s="53">
        <f>IF(L48&gt;0,L48,0)</f>
        <v>1860873</v>
      </c>
      <c r="M49" s="53">
        <f>IF(M48&gt;0,M48,0)</f>
        <v>380570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606584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311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f>J48</f>
        <v>410903</v>
      </c>
      <c r="K56" s="6">
        <f>K48</f>
        <v>-606584</v>
      </c>
      <c r="L56" s="6">
        <f>L48</f>
        <v>1860873</v>
      </c>
      <c r="M56" s="6">
        <f>M48</f>
        <v>380570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410903</v>
      </c>
      <c r="K67" s="61">
        <f>K56+K66</f>
        <v>-606584</v>
      </c>
      <c r="L67" s="61">
        <f>L56+L66</f>
        <v>1860873</v>
      </c>
      <c r="M67" s="61">
        <f>M56+M66</f>
        <v>380570</v>
      </c>
    </row>
    <row r="68" spans="1:13" ht="12.75" customHeight="1">
      <c r="A68" s="239" t="s">
        <v>312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J48:M50 K28:L32 K33:M33 K34:L41 K27:M2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338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317</v>
      </c>
      <c r="K4" s="67" t="s">
        <v>318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282</v>
      </c>
      <c r="K5" s="69" t="s">
        <v>283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410903</v>
      </c>
      <c r="K7" s="7">
        <v>1860873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3622397</v>
      </c>
      <c r="K8" s="7">
        <v>3569152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5536938</v>
      </c>
      <c r="K9" s="7">
        <v>15364647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>
        <v>3181613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2210169</v>
      </c>
      <c r="K12" s="7">
        <v>4947219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11780407</v>
      </c>
      <c r="K13" s="53">
        <f>SUM(K7:K12)</f>
        <v>28923504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5779292</v>
      </c>
      <c r="K14" s="7">
        <v>711715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3351874</v>
      </c>
      <c r="K15" s="7">
        <v>9736430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1227651</v>
      </c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1642170</v>
      </c>
      <c r="K17" s="7">
        <v>6379738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12000987</v>
      </c>
      <c r="K18" s="53">
        <f>SUM(K14:K17)</f>
        <v>16827883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12095621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220580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928723</v>
      </c>
      <c r="K26" s="7">
        <v>1467541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928723</v>
      </c>
      <c r="K27" s="53">
        <f>SUM(K22:K26)</f>
        <v>1467541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1478499</v>
      </c>
      <c r="K28" s="7">
        <v>4974523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1301018</v>
      </c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155120</v>
      </c>
      <c r="K30" s="7">
        <v>20100000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2934637</v>
      </c>
      <c r="K31" s="53">
        <f>SUM(K28:K30)</f>
        <v>25074523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2005914</v>
      </c>
      <c r="K33" s="53">
        <f>IF(K31&gt;K27,K31-K27,0)</f>
        <v>23606982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9347699</v>
      </c>
      <c r="K36" s="7">
        <v>38154288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9347699</v>
      </c>
      <c r="K38" s="53">
        <f>SUM(K35:K37)</f>
        <v>38154288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7177556</v>
      </c>
      <c r="K39" s="7">
        <v>20909685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1839152</v>
      </c>
      <c r="K41" s="7">
        <v>1901720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>
        <v>1632000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9016708</v>
      </c>
      <c r="K44" s="53">
        <f>SUM(K39:K43)</f>
        <v>24443405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330991</v>
      </c>
      <c r="K45" s="53">
        <f>IF(K38&gt;K44,K38-K44,0)</f>
        <v>13710883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2199522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1895503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2574541</v>
      </c>
      <c r="K49" s="7">
        <v>679038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v>2199522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1895503</v>
      </c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679038</v>
      </c>
      <c r="K52" s="61">
        <f>K49+K50-K51</f>
        <v>2878560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317</v>
      </c>
      <c r="K4" s="67" t="s">
        <v>318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282</v>
      </c>
      <c r="K5" s="73" t="s">
        <v>283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319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320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281</v>
      </c>
      <c r="D2" s="268"/>
      <c r="E2" s="77">
        <v>40544</v>
      </c>
      <c r="F2" s="43" t="s">
        <v>250</v>
      </c>
      <c r="G2" s="269">
        <v>40908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304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282</v>
      </c>
      <c r="K4" s="83" t="s">
        <v>283</v>
      </c>
    </row>
    <row r="5" spans="1:11" ht="12.75">
      <c r="A5" s="273" t="s">
        <v>284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61561600</v>
      </c>
      <c r="K5" s="45">
        <v>61561600</v>
      </c>
    </row>
    <row r="6" spans="1:11" ht="12.75">
      <c r="A6" s="273" t="s">
        <v>285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286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18603051</v>
      </c>
      <c r="K7" s="46">
        <v>18603051</v>
      </c>
    </row>
    <row r="8" spans="1:11" ht="12.75">
      <c r="A8" s="273" t="s">
        <v>287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-273691</v>
      </c>
      <c r="K8" s="46">
        <v>137212</v>
      </c>
    </row>
    <row r="9" spans="1:11" ht="12.75">
      <c r="A9" s="273" t="s">
        <v>288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410903</v>
      </c>
      <c r="K9" s="46">
        <v>1860873</v>
      </c>
    </row>
    <row r="10" spans="1:11" ht="12.75">
      <c r="A10" s="273" t="s">
        <v>289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290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291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292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293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80301863</v>
      </c>
      <c r="K14" s="79">
        <f>SUM(K5:K13)</f>
        <v>82162736</v>
      </c>
    </row>
    <row r="15" spans="1:11" ht="12.75">
      <c r="A15" s="273" t="s">
        <v>294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295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296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297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298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299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300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301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302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342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</cp:lastModifiedBy>
  <cp:lastPrinted>2012-02-22T10:58:47Z</cp:lastPrinted>
  <dcterms:created xsi:type="dcterms:W3CDTF">2008-10-17T11:51:54Z</dcterms:created>
  <dcterms:modified xsi:type="dcterms:W3CDTF">2012-02-22T12:51:02Z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