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<sst xmlns="http://schemas.openxmlformats.org/spreadsheetml/2006/main" count="395" uniqueCount="343">
  <si>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</si>
  <si>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</si>
  <si>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</si>
  <si>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</si>
  <si>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</si>
  <si>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</si>
  <si>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</si>
  <si>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</si>
  <si>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</si>
  <si>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</si>
  <si>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</si>
  <si>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</si>
  <si>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</si>
  <si>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</si>
  <si>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</si>
  <si>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</si>
  <si>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</si>
  <si>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</si>
  <si>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</si>
  <si>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</si>
  <si>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</si>
  <si>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</si>
  <si>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</si>
  <si>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</si>
  <si>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</si>
  <si>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</si>
  <si>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</si>
  <si>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</si>
  <si>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</si>
  <si>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</si>
  <si>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</si>
  <si>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</si>
  <si>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</si>
  <si>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</si>
  <si>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</si>
  <si>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</si>
  <si>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</si>
  <si>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</si>
  <si>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</si>
  <si>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</si>
  <si>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</si>
  <si>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</si>
  <si>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</si>
  <si>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</si>
  <si>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</si>
  <si>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</si>
  <si>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</si>
  <si>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</si>
  <si>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</si>
  <si>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</si>
  <si>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</si>
  <si>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</si>
  <si>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</si>
  <si>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</si>
  <si>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</si>
  <si>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</si>
  <si>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</si>
  <si>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</si>
  <si>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</si>
  <si>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</si>
  <si>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</si>
  <si>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</si>
  <si>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</si>
  <si>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</si>
  <si>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</si>
  <si>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</si>
  <si>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</si>
  <si>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</si>
  <si>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</si>
  <si>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</si>
  <si>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</si>
  <si>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</si>
  <si>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</si>
  <si>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</si>
  <si>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</si>
  <si>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</si>
  <si>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</si>
  <si>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</si>
  <si>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</si>
  <si>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</si>
  <si>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</si>
  <si>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</si>
  <si>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</si>
  <si>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</si>
  <si>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</si>
  <si>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</si>
  <si>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</si>
  <si>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</si>
  <si>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</si>
  <si>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</si>
  <si>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</si>
  <si>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</si>
  <si>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</si>
  <si>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</si>
  <si>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</si>
  <si>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</si>
  <si>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</si>
  <si>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</si>
  <si>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</si>
  <si>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</si>
  <si>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</si>
  <si>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</si>
  <si>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</si>
  <si>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</si>
  <si>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</si>
  <si>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</si>
  <si>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</si>
  <si>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</si>
  <si>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</si>
  <si>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</si>
  <si>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</si>
  <si>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</si>
  <si>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</si>
  <si>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</si>
  <si>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</si>
  <si>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</si>
  <si>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</si>
  <si>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</si>
  <si>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</si>
  <si>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</si>
  <si>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</si>
  <si>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</si>
  <si>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</si>
  <si>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</si>
  <si>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</si>
  <si>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</si>
  <si>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</si>
  <si>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</si>
  <si>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</si>
  <si>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</si>
  <si>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</si>
  <si>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</si>
  <si>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</si>
  <si>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</si>
  <si>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</si>
  <si>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</si>
  <si>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</si>
  <si>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</si>
  <si>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</si>
  <si>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</si>
  <si>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</si>
  <si>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</si>
  <si>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</si>
  <si>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</si>
  <si>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</si>
  <si>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</si>
  <si>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</si>
  <si>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</si>
  <si>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</si>
  <si>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</si>
  <si>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</si>
  <si>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</si>
  <si>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</si>
  <si>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</si>
  <si>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</si>
  <si>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</si>
  <si>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</si>
  <si>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</si>
  <si>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</si>
  <si>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</si>
  <si>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</si>
  <si>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</si>
  <si>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</si>
  <si>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</si>
  <si>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</si>
  <si>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</si>
  <si>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</si>
  <si>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</si>
  <si>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</si>
  <si>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</si>
  <si>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</si>
  <si>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</si>
  <si>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</si>
  <si>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</si>
  <si>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</si>
  <si>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</si>
  <si>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</si>
  <si>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</si>
  <si>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</si>
  <si>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</si>
  <si>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</si>
  <si>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</si>
  <si>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</si>
  <si>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</si>
  <si>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</si>
  <si>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</si>
  <si>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</si>
  <si>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</si>
  <si>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</si>
  <si>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</si>
  <si>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</si>
  <si>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</si>
  <si>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</si>
  <si>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</si>
  <si>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</si>
  <si>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</si>
  <si>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</si>
  <si>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</si>
  <si>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</si>
  <si>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</si>
  <si>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</si>
  <si>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</si>
  <si>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</si>
  <si>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</si>
  <si>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</si>
  <si>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</si>
  <si>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</si>
  <si>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</si>
  <si>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</si>
  <si>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</si>
  <si>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</si>
  <si>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</si>
  <si>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</si>
  <si>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</si>
  <si>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</si>
  <si>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</si>
  <si>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</si>
  <si>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</si>
  <si>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</si>
  <si>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</si>
  <si>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</si>
  <si>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</si>
  <si>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</si>
  <si>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</si>
  <si>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</si>
  <si>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</si>
  <si>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</si>
  <si>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</si>
  <si>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</si>
  <si>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</si>
  <si>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</si>
  <si>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</si>
  <si>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</si>
  <si>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</si>
  <si>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</si>
  <si>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</si>
  <si>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</si>
  <si>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</si>
  <si>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</si>
  <si>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</si>
  <si>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</si>
  <si>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</si>
  <si>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</si>
  <si>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</si>
  <si>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</si>
  <si>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</si>
  <si>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</si>
  <si>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</si>
  <si>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</si>
  <si>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</si>
  <si>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</si>
  <si>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</si>
  <si>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</si>
  <si>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</si>
  <si>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</si>
  <si>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</si>
  <si>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</si>
  <si>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</si>
  <si>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</si>
  <si>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</si>
  <si>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</si>
  <si>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</si>
  <si>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</si>
  <si>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</si>
  <si>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</si>
  <si>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</si>
  <si>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</si>
  <si>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</si>
  <si>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</si>
  <si>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</si>
  <si>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</si>
  <si>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</si>
  <si>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</si>
  <si>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</si>
  <si>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</si>
  <si>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</si>
  <si>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</si>
  <si>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</si>
  <si>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</si>
  <si>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</si>
  <si>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</si>
  <si>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</si>
  <si>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</si>
  <si>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</si>
  <si>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</si>
  <si>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</si>
  <si>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</si>
  <si>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</si>
  <si>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</si>
  <si>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</si>
  <si>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</si>
  <si>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</si>
  <si>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</si>
  <si>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</si>
  <si>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</si>
  <si>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</si>
  <si>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</si>
  <si>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</si>
  <si>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</si>
  <si>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</si>
  <si>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</si>
  <si>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</si>
  <si>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</si>
  <si>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</si>
  <si>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</si>
  <si>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</si>
  <si>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</si>
  <si>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</si>
  <si>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</si>
  <si>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</si>
  <si>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</si>
  <si>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</si>
  <si>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</si>
  <si>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</si>
  <si>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</si>
  <si>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</si>
  <si>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</si>
  <si>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</si>
  <si>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</si>
  <si>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</si>
  <si>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</si>
  <si>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</si>
  <si>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</si>
  <si>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</si>
  <si>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</si>
  <si>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</si>
  <si>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</si>
  <si>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</si>
  <si>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</si>
  <si>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</si>
  <si>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</si>
  <si>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VUJNOVIĆ ANKICA</t>
  </si>
  <si>
    <t>034 276 200</t>
  </si>
  <si>
    <t>034 272 330</t>
  </si>
  <si>
    <t>ALVIR ZDRAVKO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</si>
  <si>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</si>
  <si>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</si>
  <si>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</si>
  <si>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r>
      <t xml:space="preserve">Obveznik: </t>
    </r>
    <r>
      <rPr>
        <b/>
        <u val="single"/>
        <sz val="8"/>
        <rFont val="Arial"/>
        <family val="2"/>
      </rPr>
      <t>ZVEČEVO d.d.</t>
    </r>
  </si>
  <si>
    <r>
      <t xml:space="preserve">stanje na dan </t>
    </r>
    <r>
      <rPr>
        <b/>
        <u val="single"/>
        <sz val="10"/>
        <rFont val="Arial"/>
        <family val="2"/>
      </rPr>
      <t>30.06.2011.</t>
    </r>
  </si>
  <si>
    <t>u razdoblju 01.01.2011. do 30.06.2011.</t>
  </si>
  <si>
    <t>Bilješke uz financijske izvještaje 30.06.2011.</t>
  </si>
  <si>
    <t>U promatranom razdoblju nije bilo izmjene računovostvenih politika.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</si>
</sst>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left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40544</v>
      </c>
      <c r="F2" s="12"/>
      <c r="G2" s="13" t="s">
        <v>250</v>
      </c>
      <c r="H2" s="120">
        <v>40724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321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322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323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324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34000</v>
      </c>
      <c r="D14" s="179"/>
      <c r="E14" s="16"/>
      <c r="F14" s="152" t="s">
        <v>325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327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351</v>
      </c>
      <c r="D22" s="152" t="s">
        <v>325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11</v>
      </c>
      <c r="D24" s="152" t="s">
        <v>329</v>
      </c>
      <c r="E24" s="163"/>
      <c r="F24" s="163"/>
      <c r="G24" s="164"/>
      <c r="H24" s="51" t="s">
        <v>261</v>
      </c>
      <c r="I24" s="122">
        <v>423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330</v>
      </c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331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332</v>
      </c>
      <c r="D48" s="133"/>
      <c r="E48" s="134"/>
      <c r="F48" s="16"/>
      <c r="G48" s="51" t="s">
        <v>271</v>
      </c>
      <c r="H48" s="137" t="s">
        <v>333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334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306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3">
      <selection activeCell="J105" sqref="J105"/>
    </sheetView>
  </sheetViews>
  <sheetFormatPr defaultColWidth="9.140625" defaultRowHeight="12.75"/>
  <cols>
    <col min="1" max="9" width="9.140625" style="52" customWidth="1"/>
    <col min="10" max="10" width="12.7109375" style="52" customWidth="1"/>
    <col min="11" max="11" width="15.140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336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120747470</v>
      </c>
      <c r="K8" s="53">
        <f>K9+K16+K26+K35+K39</f>
        <v>122532403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34207</v>
      </c>
      <c r="K9" s="53">
        <f>SUM(K10:K15)</f>
        <v>31815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34207</v>
      </c>
      <c r="K11" s="7">
        <v>31815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93486946</v>
      </c>
      <c r="K16" s="53">
        <f>SUM(K17:K25)</f>
        <v>95197621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1433005</v>
      </c>
      <c r="K17" s="7">
        <v>1433005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28258205</v>
      </c>
      <c r="K18" s="7">
        <v>27849912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63002121</v>
      </c>
      <c r="K19" s="7">
        <v>62220240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687795</v>
      </c>
      <c r="K20" s="7">
        <v>495121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>
        <v>3082678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105820</v>
      </c>
      <c r="K23" s="7">
        <v>116665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25535552</v>
      </c>
      <c r="K26" s="53">
        <f>SUM(K27:K34)</f>
        <v>25495227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25133684</v>
      </c>
      <c r="K27" s="7">
        <v>25133684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36000</v>
      </c>
      <c r="K29" s="7">
        <v>36000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365868</v>
      </c>
      <c r="K32" s="7">
        <v>325543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1690765</v>
      </c>
      <c r="K35" s="53">
        <f>SUM(K36:K38)</f>
        <v>1807740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1690765</v>
      </c>
      <c r="K37" s="7">
        <v>1624129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>
        <v>183611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115254013</v>
      </c>
      <c r="K40" s="53">
        <f>K41+K49+K56+K64</f>
        <v>115860723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32113235</v>
      </c>
      <c r="K41" s="53">
        <f>SUM(K42:K48)</f>
        <v>32006145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15861858</v>
      </c>
      <c r="K42" s="7">
        <v>12894174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3209160</v>
      </c>
      <c r="K43" s="7">
        <v>4137319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12213587</v>
      </c>
      <c r="K44" s="7">
        <v>14533987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828630</v>
      </c>
      <c r="K45" s="7">
        <v>440665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81446488</v>
      </c>
      <c r="K49" s="53">
        <f>SUM(K50:K55)</f>
        <v>82696090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28632922</v>
      </c>
      <c r="K50" s="7">
        <v>41682771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49211278</v>
      </c>
      <c r="K51" s="7">
        <v>38364017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211697</v>
      </c>
      <c r="K53" s="7">
        <v>240952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2007622</v>
      </c>
      <c r="K54" s="7">
        <v>1882129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1382969</v>
      </c>
      <c r="K55" s="7">
        <v>526221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1015252</v>
      </c>
      <c r="K56" s="53">
        <f>SUM(K57:K63)</f>
        <v>408172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>
        <v>212803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765252</v>
      </c>
      <c r="K62" s="7">
        <v>95369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250000</v>
      </c>
      <c r="K63" s="7">
        <v>100000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679038</v>
      </c>
      <c r="K64" s="7">
        <v>750316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56670</v>
      </c>
      <c r="K65" s="7">
        <v>29809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236058153</v>
      </c>
      <c r="K66" s="53">
        <f>K7+K8+K40+K65</f>
        <v>238422935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80301863</v>
      </c>
      <c r="K69" s="54">
        <f>K70+K71+K72+K78+K79+K82+K85</f>
        <v>89327237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61561600</v>
      </c>
      <c r="K70" s="7">
        <v>61561600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18603051</v>
      </c>
      <c r="K72" s="53">
        <f>K73+K74-K75+K76+K77</f>
        <v>18603051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3078080</v>
      </c>
      <c r="K73" s="7">
        <v>3078080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6156160</v>
      </c>
      <c r="K74" s="7">
        <v>6156160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86146</v>
      </c>
      <c r="K75" s="7">
        <v>86146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9454957</v>
      </c>
      <c r="K77" s="7">
        <v>9454957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-273691</v>
      </c>
      <c r="K79" s="53">
        <f>K80-K81</f>
        <v>5815439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>
        <v>6089130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273691</v>
      </c>
      <c r="K81" s="7">
        <v>273691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410903</v>
      </c>
      <c r="K82" s="53">
        <f>K83-K84</f>
        <v>3347147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410903</v>
      </c>
      <c r="K83" s="7">
        <v>3347147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887337</v>
      </c>
      <c r="K86" s="53">
        <f>SUM(K87:K89)</f>
        <v>887337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887337</v>
      </c>
      <c r="K87" s="7">
        <v>887337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65136171</v>
      </c>
      <c r="K90" s="53">
        <f>SUM(K91:K99)</f>
        <v>67125152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64326424</v>
      </c>
      <c r="K93" s="7">
        <v>66358718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809747</v>
      </c>
      <c r="K98" s="7">
        <v>766434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89104604</v>
      </c>
      <c r="K100" s="53">
        <f>SUM(K101:K112)</f>
        <v>80478353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5108437</v>
      </c>
      <c r="K101" s="7">
        <v>5649389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16706286</v>
      </c>
      <c r="K103" s="7">
        <v>17708662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50529344</v>
      </c>
      <c r="K105" s="7">
        <v>45279018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2648920</v>
      </c>
      <c r="K108" s="7">
        <v>1635624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6907530</v>
      </c>
      <c r="K109" s="7">
        <v>6078903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52768</v>
      </c>
      <c r="K110" s="7">
        <v>52768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7151319</v>
      </c>
      <c r="K112" s="7">
        <v>4073989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628178</v>
      </c>
      <c r="K113" s="7">
        <v>604856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236058153</v>
      </c>
      <c r="K114" s="53">
        <f>K69+K86+K90+K100+K113</f>
        <v>238422935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317</v>
      </c>
      <c r="K4" s="237"/>
      <c r="L4" s="237" t="s">
        <v>318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87358819</v>
      </c>
      <c r="K7" s="54">
        <f>SUM(K8:K9)</f>
        <v>39519813</v>
      </c>
      <c r="L7" s="54">
        <f>SUM(L8:L9)</f>
        <v>88285488</v>
      </c>
      <c r="M7" s="54">
        <f>SUM(M8:M9)</f>
        <v>48584878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86299883</v>
      </c>
      <c r="K8" s="7">
        <v>39081642</v>
      </c>
      <c r="L8" s="7">
        <v>86386238</v>
      </c>
      <c r="M8" s="7">
        <v>47793593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1058936</v>
      </c>
      <c r="K9" s="7">
        <v>438171</v>
      </c>
      <c r="L9" s="7">
        <v>1899250</v>
      </c>
      <c r="M9" s="7">
        <v>791285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83120825</v>
      </c>
      <c r="K10" s="53">
        <f>K11+K12+K16+K20+K21+K22+K25+K26</f>
        <v>38187899</v>
      </c>
      <c r="L10" s="53">
        <f>L11+L12+L16+L20+L21+L22+L25+L26</f>
        <v>81878050</v>
      </c>
      <c r="M10" s="53">
        <f>M11+M12+M16+M20+M21+M22+M25+M26</f>
        <v>44388706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-9023901</v>
      </c>
      <c r="K11" s="7">
        <v>-8909291</v>
      </c>
      <c r="L11" s="7">
        <v>-3681127</v>
      </c>
      <c r="M11" s="7">
        <v>-1257844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66171024</v>
      </c>
      <c r="K12" s="53">
        <f>SUM(K13:K15)</f>
        <v>33184827</v>
      </c>
      <c r="L12" s="53">
        <f>SUM(L13:L15)</f>
        <v>61117916</v>
      </c>
      <c r="M12" s="53">
        <f>SUM(M13:M15)</f>
        <v>32523944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55818449</v>
      </c>
      <c r="K13" s="7">
        <v>27038209</v>
      </c>
      <c r="L13" s="7">
        <v>47076673</v>
      </c>
      <c r="M13" s="7">
        <v>21987872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2211141</v>
      </c>
      <c r="K14" s="7">
        <v>1281694</v>
      </c>
      <c r="L14" s="7">
        <v>6907319</v>
      </c>
      <c r="M14" s="7">
        <v>5893027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8141434</v>
      </c>
      <c r="K15" s="7">
        <v>4864924</v>
      </c>
      <c r="L15" s="7">
        <v>7133924</v>
      </c>
      <c r="M15" s="7">
        <v>4643045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14142504</v>
      </c>
      <c r="K16" s="53">
        <f>SUM(K17:K19)</f>
        <v>7128582</v>
      </c>
      <c r="L16" s="53">
        <f>SUM(L17:L19)</f>
        <v>13248824</v>
      </c>
      <c r="M16" s="53">
        <f>SUM(M17:M19)</f>
        <v>6397031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8884564</v>
      </c>
      <c r="K17" s="7">
        <v>4483491</v>
      </c>
      <c r="L17" s="7">
        <v>8418460</v>
      </c>
      <c r="M17" s="7">
        <v>4045903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3192602</v>
      </c>
      <c r="K18" s="7">
        <v>1602939</v>
      </c>
      <c r="L18" s="7">
        <v>2906738</v>
      </c>
      <c r="M18" s="7">
        <v>1421638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2065338</v>
      </c>
      <c r="K19" s="7">
        <v>1042152</v>
      </c>
      <c r="L19" s="7">
        <v>1923626</v>
      </c>
      <c r="M19" s="7">
        <v>929490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1810943</v>
      </c>
      <c r="K20" s="7">
        <v>909439</v>
      </c>
      <c r="L20" s="7">
        <v>1806134</v>
      </c>
      <c r="M20" s="7">
        <v>905274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5449217</v>
      </c>
      <c r="K21" s="7">
        <v>2856425</v>
      </c>
      <c r="L21" s="7">
        <v>5030961</v>
      </c>
      <c r="M21" s="7">
        <v>2860192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4571038</v>
      </c>
      <c r="K26" s="7">
        <v>3017917</v>
      </c>
      <c r="L26" s="7">
        <v>4355342</v>
      </c>
      <c r="M26" s="7">
        <v>2960109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247602</v>
      </c>
      <c r="K27" s="53">
        <f>SUM(K28:K32)</f>
        <v>181966</v>
      </c>
      <c r="L27" s="53">
        <f>SUM(L28:L32)</f>
        <v>333152</v>
      </c>
      <c r="M27" s="53">
        <f>SUM(M28:M32)</f>
        <v>168519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8049</v>
      </c>
      <c r="K28" s="7">
        <v>6177</v>
      </c>
      <c r="L28" s="7">
        <v>30276</v>
      </c>
      <c r="M28" s="7">
        <v>14205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239553</v>
      </c>
      <c r="K29" s="7">
        <v>175789</v>
      </c>
      <c r="L29" s="7">
        <v>302876</v>
      </c>
      <c r="M29" s="7">
        <v>154314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3926349</v>
      </c>
      <c r="K33" s="53">
        <f>SUM(K34:K37)</f>
        <v>2245800</v>
      </c>
      <c r="L33" s="53">
        <f>SUM(L34:L37)</f>
        <v>3393443</v>
      </c>
      <c r="M33" s="53">
        <f>SUM(M34:M37)</f>
        <v>1964580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143074</v>
      </c>
      <c r="K34" s="7">
        <v>111104</v>
      </c>
      <c r="L34" s="7">
        <v>7858</v>
      </c>
      <c r="M34" s="7">
        <v>5346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3783275</v>
      </c>
      <c r="K35" s="7">
        <v>2134696</v>
      </c>
      <c r="L35" s="7">
        <v>3338924</v>
      </c>
      <c r="M35" s="7">
        <v>1922539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>
        <v>46661</v>
      </c>
      <c r="M37" s="7">
        <v>36695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87606421</v>
      </c>
      <c r="K42" s="53">
        <f>K7+K27+K38+K40</f>
        <v>39701779</v>
      </c>
      <c r="L42" s="53">
        <f>L7+L27+L38+L40</f>
        <v>88618640</v>
      </c>
      <c r="M42" s="53">
        <f>M7+M27+M38+M40</f>
        <v>48753397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87047174</v>
      </c>
      <c r="K43" s="53">
        <f>K10+K33+K39+K41</f>
        <v>40433699</v>
      </c>
      <c r="L43" s="53">
        <f>L10+L33+L39+L41</f>
        <v>85271493</v>
      </c>
      <c r="M43" s="53">
        <f>M10+M33+M39+M41</f>
        <v>46353286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559247</v>
      </c>
      <c r="K44" s="53">
        <f>K42-K43</f>
        <v>-731920</v>
      </c>
      <c r="L44" s="53">
        <f>L42-L43</f>
        <v>3347147</v>
      </c>
      <c r="M44" s="53">
        <f>M42-M43</f>
        <v>2400111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559247</v>
      </c>
      <c r="K45" s="53">
        <f>IF(K42&gt;K43,K42-K43,0)</f>
        <v>0</v>
      </c>
      <c r="L45" s="53">
        <f>IF(L42&gt;L43,L42-L43,0)</f>
        <v>3347147</v>
      </c>
      <c r="M45" s="53">
        <f>IF(M42&gt;M43,M42-M43,0)</f>
        <v>2400111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731920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559247</v>
      </c>
      <c r="K48" s="53">
        <f>K44-K47</f>
        <v>-731920</v>
      </c>
      <c r="L48" s="53">
        <f>L44-L47</f>
        <v>3347147</v>
      </c>
      <c r="M48" s="53">
        <f>M44-M47</f>
        <v>2400111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559247</v>
      </c>
      <c r="K49" s="53">
        <f>IF(K48&gt;0,K48,0)</f>
        <v>0</v>
      </c>
      <c r="L49" s="53">
        <f>IF(L48&gt;0,L48,0)</f>
        <v>3347147</v>
      </c>
      <c r="M49" s="53">
        <f>IF(M48&gt;0,M48,0)</f>
        <v>2400111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731920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559247</v>
      </c>
      <c r="K56" s="6">
        <v>-731920</v>
      </c>
      <c r="L56" s="6">
        <v>3347147</v>
      </c>
      <c r="M56" s="6">
        <v>2400111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559247</v>
      </c>
      <c r="K67" s="61">
        <f>K56+K66</f>
        <v>-731920</v>
      </c>
      <c r="L67" s="61">
        <f>L56+L66</f>
        <v>3347147</v>
      </c>
      <c r="M67" s="61">
        <f>M56+M66</f>
        <v>2400111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559247</v>
      </c>
      <c r="K7" s="7">
        <v>3347147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1810943</v>
      </c>
      <c r="K8" s="7">
        <v>1806134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411643</v>
      </c>
      <c r="K9" s="7">
        <v>757902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19418229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107089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65982</v>
      </c>
      <c r="K12" s="7">
        <v>138108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22266044</v>
      </c>
      <c r="K13" s="53">
        <f>SUM(K7:K12)</f>
        <v>6156380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8463114</v>
      </c>
      <c r="K14" s="7">
        <v>171864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1603773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7884264</v>
      </c>
      <c r="K16" s="7">
        <v>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3174321</v>
      </c>
      <c r="K17" s="7">
        <v>764662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19521699</v>
      </c>
      <c r="K18" s="53">
        <f>SUM(K14:K17)</f>
        <v>2540299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2744345</v>
      </c>
      <c r="K19" s="53">
        <f>IF(K13&gt;K18,K13-K18,0)</f>
        <v>3616081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2439</v>
      </c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119497</v>
      </c>
      <c r="K26" s="7">
        <v>841843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121936</v>
      </c>
      <c r="K27" s="53">
        <f>SUM(K22:K26)</f>
        <v>841843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515741</v>
      </c>
      <c r="K28" s="7">
        <v>3590664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1301018</v>
      </c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100000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1816759</v>
      </c>
      <c r="K31" s="53">
        <f>SUM(K28:K30)</f>
        <v>3690664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1694823</v>
      </c>
      <c r="K33" s="53">
        <f>IF(K31&gt;K27,K31-K27,0)</f>
        <v>2848821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4084419</v>
      </c>
      <c r="K36" s="7">
        <v>10761029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4084419</v>
      </c>
      <c r="K38" s="53">
        <f>SUM(K35:K37)</f>
        <v>10761029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2676520</v>
      </c>
      <c r="K39" s="7">
        <v>10456689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891001</v>
      </c>
      <c r="K41" s="7">
        <v>1000322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3567521</v>
      </c>
      <c r="K44" s="53">
        <f>SUM(K39:K43)</f>
        <v>11457011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516898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695982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1566420</v>
      </c>
      <c r="K47" s="53">
        <f>IF(K19-K20+K32-K33+K45-K46&gt;0,K19-K20+K32-K33+K45-K46,0)</f>
        <v>71278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2574541</v>
      </c>
      <c r="K49" s="7">
        <v>679038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1566420</v>
      </c>
      <c r="K50" s="7">
        <v>71278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4140961</v>
      </c>
      <c r="K52" s="61">
        <f>K49+K50-K51</f>
        <v>750316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281</v>
      </c>
      <c r="D2" s="284"/>
      <c r="E2" s="77">
        <v>40544</v>
      </c>
      <c r="F2" s="43" t="s">
        <v>250</v>
      </c>
      <c r="G2" s="285">
        <v>40724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304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61561600</v>
      </c>
      <c r="K5" s="45">
        <v>61561600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18603051</v>
      </c>
      <c r="K7" s="46">
        <v>18603051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-273691</v>
      </c>
      <c r="K8" s="46">
        <v>5815439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410903</v>
      </c>
      <c r="K9" s="46">
        <v>3347147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80301863</v>
      </c>
      <c r="K14" s="79">
        <f>SUM(K5:K13)</f>
        <v>89327237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341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342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</cp:lastModifiedBy>
  <cp:lastPrinted>2011-07-26T08:54:05Z</cp:lastPrinted>
  <dcterms:created xsi:type="dcterms:W3CDTF">2008-10-17T11:51:54Z</dcterms:created>
  <dcterms:modified xsi:type="dcterms:W3CDTF">2011-07-26T08:57:33Z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