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K12" i="19" l="1"/>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I60" i="19"/>
  <c r="H47" i="21"/>
  <c r="H49" i="21" s="1"/>
  <c r="H51" i="21" s="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75" i="18"/>
  <c r="I131" i="18" s="1"/>
  <c r="I55" i="20"/>
  <c r="I24" i="20"/>
  <c r="I27" i="20" s="1"/>
  <c r="J60" i="19"/>
  <c r="K14" i="19"/>
  <c r="K61" i="19" s="1"/>
  <c r="I44" i="18"/>
  <c r="W61" i="22"/>
  <c r="I47" i="21"/>
  <c r="I34" i="21"/>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J63" i="19"/>
  <c r="K64" i="19"/>
  <c r="K63" i="19"/>
  <c r="K66" i="19"/>
  <c r="I72" i="18"/>
  <c r="I49" i="21"/>
  <c r="I51" i="21" s="1"/>
  <c r="I64" i="19"/>
  <c r="I62" i="19"/>
  <c r="I66" i="19" s="1"/>
  <c r="H64" i="19"/>
  <c r="H62" i="19"/>
  <c r="H68" i="19" s="1"/>
  <c r="H63" i="19"/>
  <c r="J62" i="19"/>
  <c r="J66" i="19" s="1"/>
  <c r="J64" i="19"/>
  <c r="H66" i="19"/>
  <c r="K68" i="19" l="1"/>
  <c r="I67" i="19"/>
  <c r="I68" i="19"/>
  <c r="H67" i="19"/>
  <c r="J67" i="19"/>
  <c r="J68" i="19"/>
</calcChain>
</file>

<file path=xl/sharedStrings.xml><?xml version="1.0" encoding="utf-8"?>
<sst xmlns="http://schemas.openxmlformats.org/spreadsheetml/2006/main" count="516" uniqueCount="454">
  <si>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</si>
  <si>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</si>
  <si>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</si>
  <si>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</si>
  <si>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</si>
  <si>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</si>
  <si>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</si>
  <si>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</si>
  <si>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</si>
  <si>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</si>
  <si>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</si>
  <si>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</si>
  <si>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</si>
  <si>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</si>
  <si>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</si>
  <si>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</si>
  <si>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</si>
  <si>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</si>
  <si>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</si>
  <si>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</si>
  <si>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</si>
  <si>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</si>
  <si>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</si>
  <si>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</si>
  <si>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</si>
  <si>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</si>
  <si>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</si>
  <si>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</si>
  <si>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</si>
  <si>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</si>
  <si>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</si>
  <si>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</si>
  <si>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</si>
  <si>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</si>
  <si>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</si>
  <si>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</si>
  <si>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</si>
  <si>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</si>
  <si>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</si>
  <si>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</si>
  <si>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</si>
  <si>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</si>
  <si>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</si>
  <si>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</si>
  <si>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</si>
  <si>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</si>
  <si>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</si>
  <si>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</si>
  <si>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</si>
  <si>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</si>
  <si>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</si>
  <si>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</si>
  <si>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</si>
  <si>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</si>
  <si>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</si>
  <si>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</si>
  <si>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</si>
  <si>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</si>
  <si>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</si>
  <si>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</si>
  <si>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</si>
  <si>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</si>
  <si>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</si>
  <si>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</si>
  <si>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</si>
  <si>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</si>
  <si>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</si>
  <si>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</si>
  <si>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</si>
  <si>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</si>
  <si>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</si>
  <si>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</si>
  <si>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</si>
  <si>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</si>
  <si>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</si>
  <si>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</si>
  <si>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</si>
  <si>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</si>
  <si>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</si>
  <si>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</si>
  <si>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</si>
  <si>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</si>
  <si>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</si>
  <si>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</si>
  <si>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</si>
  <si>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</si>
  <si>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</si>
  <si>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</si>
  <si>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</si>
  <si>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</si>
  <si>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</si>
  <si>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</si>
  <si>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</si>
  <si>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</si>
  <si>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</si>
  <si>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</si>
  <si>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</si>
  <si>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</si>
  <si>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</si>
  <si>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</si>
  <si>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</si>
  <si>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</si>
  <si>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</si>
  <si>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</si>
  <si>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</si>
  <si>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</si>
  <si>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</si>
  <si>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</si>
  <si>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</si>
  <si>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</si>
  <si>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</si>
  <si>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</si>
  <si>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</si>
  <si>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</si>
  <si>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</si>
  <si>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</si>
  <si>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</si>
  <si>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</si>
  <si>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</si>
  <si>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</si>
  <si>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</si>
  <si>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</si>
  <si>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</si>
  <si>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</si>
  <si>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</si>
  <si>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</si>
  <si>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</si>
  <si>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</si>
  <si>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</si>
  <si>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</si>
  <si>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</si>
  <si>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</si>
  <si>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</si>
  <si>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</si>
  <si>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</si>
  <si>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</si>
  <si>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</si>
  <si>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</si>
  <si>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</si>
  <si>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</si>
  <si>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</si>
  <si>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</si>
  <si>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</si>
  <si>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</si>
  <si>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</si>
  <si>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</si>
  <si>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</si>
  <si>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</si>
  <si>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</si>
  <si>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</si>
  <si>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</si>
  <si>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</si>
  <si>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</si>
  <si>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</si>
  <si>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</si>
  <si>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</si>
  <si>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</si>
  <si>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</si>
  <si>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</si>
  <si>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</si>
  <si>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</si>
  <si>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</si>
  <si>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</si>
  <si>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</si>
  <si>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</si>
  <si>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</si>
  <si>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</si>
  <si>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</si>
  <si>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</si>
  <si>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</si>
  <si>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</si>
  <si>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</si>
  <si>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</si>
  <si>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</si>
  <si>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</si>
  <si>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</si>
  <si>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</si>
  <si>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</si>
  <si>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</si>
  <si>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</si>
  <si>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</si>
  <si>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</si>
  <si>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</si>
  <si>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</si>
  <si>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</si>
  <si>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</si>
  <si>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</si>
  <si>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</si>
  <si>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</si>
  <si>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</si>
  <si>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</si>
  <si>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</si>
  <si>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</si>
  <si>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</si>
  <si>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</si>
  <si>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</si>
  <si>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</si>
  <si>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</si>
  <si>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</si>
  <si>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</si>
  <si>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</si>
  <si>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</si>
  <si>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</si>
  <si>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</si>
  <si>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</si>
  <si>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</si>
  <si>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</si>
  <si>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</si>
  <si>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</si>
  <si>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</si>
  <si>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</si>
  <si>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</si>
  <si>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</si>
  <si>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</si>
  <si>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</si>
  <si>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</si>
  <si>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</si>
  <si>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</si>
  <si>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</si>
  <si>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</si>
  <si>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</si>
  <si>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</si>
  <si>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</si>
  <si>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</si>
  <si>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</si>
  <si>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</si>
  <si>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</si>
  <si>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</si>
  <si>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</si>
  <si>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</si>
  <si>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</si>
  <si>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</si>
  <si>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</si>
  <si>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</si>
  <si>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</si>
  <si>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</si>
  <si>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</si>
  <si>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</si>
  <si>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</si>
  <si>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</si>
  <si>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</si>
  <si>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</si>
  <si>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</si>
  <si>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</si>
  <si>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</si>
  <si>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</si>
  <si>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</si>
  <si>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</si>
  <si>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</si>
  <si>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</si>
  <si>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</si>
  <si>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</si>
  <si>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</si>
  <si>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</si>
  <si>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</si>
  <si>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</si>
  <si>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</si>
  <si>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</si>
  <si>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</si>
  <si>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</si>
  <si>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</si>
  <si>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</si>
  <si>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</si>
  <si>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</si>
  <si>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</si>
  <si>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</si>
  <si>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</si>
  <si>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</si>
  <si>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</si>
  <si>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</si>
  <si>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</si>
  <si>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</si>
  <si>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</si>
  <si>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</si>
  <si>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</si>
  <si>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</si>
  <si>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</si>
  <si>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</si>
  <si>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</si>
  <si>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</si>
  <si>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</si>
  <si>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</si>
  <si>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</si>
  <si>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</si>
  <si>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</si>
  <si>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</si>
  <si>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</si>
  <si>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</si>
  <si>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</si>
  <si>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</si>
  <si>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</si>
  <si>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</si>
  <si>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</si>
  <si>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</si>
  <si>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</si>
  <si>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</si>
  <si>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</si>
  <si>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</si>
  <si>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</si>
  <si>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</si>
  <si>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</si>
  <si>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</si>
  <si>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</si>
  <si>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</si>
  <si>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</si>
  <si>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</si>
  <si>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</si>
  <si>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</si>
  <si>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</si>
  <si>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</si>
  <si>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</si>
  <si>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</si>
  <si>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</si>
  <si>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</si>
  <si>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</si>
  <si>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</si>
  <si>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</si>
  <si>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</si>
  <si>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</si>
  <si>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</si>
  <si>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</si>
  <si>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</si>
  <si>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</si>
  <si>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</si>
  <si>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</si>
  <si>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</si>
  <si>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</si>
  <si>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</si>
  <si>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</si>
  <si>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</si>
  <si>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</si>
  <si>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</si>
  <si>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</si>
  <si>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</si>
  <si>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</si>
  <si>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</si>
  <si>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</si>
  <si>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</si>
  <si>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</si>
  <si>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</si>
  <si>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</si>
  <si>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</si>
  <si>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</si>
  <si>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</si>
  <si>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</si>
  <si>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</si>
  <si>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</si>
  <si>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</si>
  <si>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</si>
  <si>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</si>
  <si>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</si>
  <si>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</si>
  <si>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</si>
  <si>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</si>
  <si>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</si>
  <si>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</si>
  <si>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</si>
  <si>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</si>
  <si>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</si>
  <si>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</si>
  <si>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</si>
  <si>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</si>
  <si>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</si>
  <si>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</si>
  <si>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</si>
  <si>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</si>
  <si>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</si>
  <si>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</si>
  <si>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</si>
  <si>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</si>
  <si>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</si>
  <si>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</si>
  <si>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</si>
  <si>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</si>
  <si>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</si>
  <si>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</si>
  <si>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</si>
  <si>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</si>
  <si>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</si>
  <si>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</si>
  <si>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</si>
  <si>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</si>
  <si>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</si>
  <si>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</si>
  <si>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</si>
  <si>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</si>
  <si>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</si>
  <si>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</si>
  <si>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</si>
  <si>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</si>
  <si>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</si>
  <si>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</si>
  <si>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</si>
  <si>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</si>
  <si>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</si>
  <si>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</si>
  <si>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</si>
  <si>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</si>
  <si>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</si>
  <si>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</si>
  <si>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</si>
  <si>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</si>
  <si>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</si>
  <si>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</si>
  <si>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</si>
  <si>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</si>
  <si>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</si>
  <si>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</si>
  <si>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</si>
  <si>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</si>
  <si>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</si>
  <si>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</si>
  <si>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</si>
  <si>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</si>
  <si>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</si>
  <si>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</si>
  <si>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</si>
  <si>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</si>
  <si>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</si>
  <si>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</si>
  <si>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</si>
  <si>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</si>
  <si>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</si>
  <si>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</si>
  <si>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</si>
  <si>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</si>
  <si>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</si>
  <si>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</si>
  <si>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</si>
  <si>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</si>
  <si>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</si>
  <si>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</si>
  <si>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</si>
  <si>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74780000D0XH8Q0KLK26</t>
  </si>
  <si>
    <t>03225674</t>
  </si>
  <si>
    <t>080046355</t>
  </si>
  <si>
    <t>25435300118</t>
  </si>
  <si>
    <t>1445</t>
  </si>
  <si>
    <t xml:space="preserve">ŽITNJAK D.D. </t>
  </si>
  <si>
    <t>RH</t>
  </si>
  <si>
    <t>ZAGREB</t>
  </si>
  <si>
    <t>MARIJANA ČAVIĆA 8</t>
  </si>
  <si>
    <t>zitnjak@zitnjak.hr</t>
  </si>
  <si>
    <t>www.zitnjak.hr</t>
  </si>
  <si>
    <t>Dubravka Fureš</t>
  </si>
  <si>
    <t>01 2411 552</t>
  </si>
  <si>
    <t>dubravka.fures@zitnjak.hr</t>
  </si>
  <si>
    <t>Obveznik:____ŽITNJAK D.D._________________________________________________________</t>
  </si>
  <si>
    <t>Obveznik: __ŽITNJAK D.D. ______________________________________________________________________</t>
  </si>
  <si>
    <t>Obveznik: _ŽITNJAK D.D. ____________________________________________________________</t>
  </si>
  <si>
    <t>Obveznik: _ŽITNJAK D.D.________________________________________________________________</t>
  </si>
  <si>
    <t>u razdoblju 01.01. do 30.06.2020.</t>
  </si>
  <si>
    <t>u razdoblju 01.01.2020. do 30.06.2020.</t>
  </si>
  <si>
    <t xml:space="preserve">stanje na dan 30.06.2020.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</si>
</sst>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5" zoomScaleNormal="100" workbookViewId="0">
      <selection activeCell="F70" sqref="F7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43831</v>
      </c>
      <c r="F4" s="183"/>
      <c r="G4" s="77" t="s">
        <v>0</v>
      </c>
      <c r="H4" s="182">
        <v>44012</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415</v>
      </c>
      <c r="B10" s="172"/>
      <c r="C10" s="172"/>
      <c r="D10" s="172"/>
      <c r="E10" s="172"/>
      <c r="F10" s="172"/>
      <c r="G10" s="172"/>
      <c r="H10" s="172"/>
      <c r="I10" s="172"/>
      <c r="J10" s="90"/>
    </row>
    <row r="11" spans="1:20" ht="24.6" customHeight="1" x14ac:dyDescent="0.25">
      <c r="A11" s="159" t="s">
        <v>393</v>
      </c>
      <c r="B11" s="173"/>
      <c r="C11" s="165" t="s">
        <v>434</v>
      </c>
      <c r="D11" s="166"/>
      <c r="E11" s="91"/>
      <c r="F11" s="131" t="s">
        <v>416</v>
      </c>
      <c r="G11" s="169"/>
      <c r="H11" s="147" t="s">
        <v>439</v>
      </c>
      <c r="I11" s="148"/>
      <c r="J11" s="92"/>
    </row>
    <row r="12" spans="1:20" ht="14.45" customHeight="1" x14ac:dyDescent="0.25">
      <c r="A12" s="93"/>
      <c r="B12" s="94"/>
      <c r="C12" s="94"/>
      <c r="D12" s="94"/>
      <c r="E12" s="174"/>
      <c r="F12" s="174"/>
      <c r="G12" s="174"/>
      <c r="H12" s="174"/>
      <c r="I12" s="95"/>
      <c r="J12" s="92"/>
    </row>
    <row r="13" spans="1:20" ht="21" customHeight="1" x14ac:dyDescent="0.25">
      <c r="A13" s="130" t="s">
        <v>408</v>
      </c>
      <c r="B13" s="169"/>
      <c r="C13" s="165" t="s">
        <v>435</v>
      </c>
      <c r="D13" s="166"/>
      <c r="E13" s="187"/>
      <c r="F13" s="174"/>
      <c r="G13" s="174"/>
      <c r="H13" s="174"/>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65" t="s">
        <v>436</v>
      </c>
      <c r="D15" s="166"/>
      <c r="E15" s="170"/>
      <c r="F15" s="161"/>
      <c r="G15" s="97" t="s">
        <v>417</v>
      </c>
      <c r="H15" s="147" t="s">
        <v>433</v>
      </c>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418</v>
      </c>
      <c r="C17" s="165" t="s">
        <v>437</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438</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10000</v>
      </c>
      <c r="D21" s="148"/>
      <c r="E21" s="137"/>
      <c r="F21" s="137"/>
      <c r="G21" s="138" t="s">
        <v>440</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441</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v>20</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8" t="s">
        <v>420</v>
      </c>
      <c r="D31" s="158" t="s">
        <v>419</v>
      </c>
      <c r="E31" s="145"/>
      <c r="F31" s="145"/>
      <c r="G31" s="145"/>
      <c r="H31" s="106"/>
      <c r="I31" s="107" t="s">
        <v>420</v>
      </c>
      <c r="J31" s="108" t="s">
        <v>421</v>
      </c>
    </row>
    <row r="32" spans="1:10" x14ac:dyDescent="0.25">
      <c r="A32" s="159"/>
      <c r="B32" s="160"/>
      <c r="C32" s="109"/>
      <c r="D32" s="77"/>
      <c r="E32" s="161"/>
      <c r="F32" s="161"/>
      <c r="G32" s="161"/>
      <c r="H32" s="161"/>
      <c r="I32" s="104"/>
      <c r="J32" s="105"/>
    </row>
    <row r="33" spans="1:10" x14ac:dyDescent="0.25">
      <c r="A33" s="159" t="s">
        <v>410</v>
      </c>
      <c r="B33" s="160"/>
      <c r="C33" s="102" t="s">
        <v>423</v>
      </c>
      <c r="D33" s="158" t="s">
        <v>422</v>
      </c>
      <c r="E33" s="145"/>
      <c r="F33" s="145"/>
      <c r="G33" s="145"/>
      <c r="H33" s="100"/>
      <c r="I33" s="107" t="s">
        <v>423</v>
      </c>
      <c r="J33" s="108" t="s">
        <v>424</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7"/>
      <c r="F48" s="137"/>
      <c r="G48" s="151"/>
      <c r="H48" s="151"/>
      <c r="I48" s="94"/>
      <c r="J48" s="114" t="s">
        <v>425</v>
      </c>
    </row>
    <row r="49" spans="1:10" x14ac:dyDescent="0.25">
      <c r="A49" s="113"/>
      <c r="B49" s="101"/>
      <c r="C49" s="101"/>
      <c r="D49" s="94"/>
      <c r="E49" s="137"/>
      <c r="F49" s="137"/>
      <c r="G49" s="151"/>
      <c r="H49" s="151"/>
      <c r="I49" s="94"/>
      <c r="J49" s="114" t="s">
        <v>426</v>
      </c>
    </row>
    <row r="50" spans="1:10" ht="14.45" customHeight="1" x14ac:dyDescent="0.25">
      <c r="A50" s="130" t="s">
        <v>403</v>
      </c>
      <c r="B50" s="131"/>
      <c r="C50" s="147"/>
      <c r="D50" s="148"/>
      <c r="E50" s="149" t="s">
        <v>427</v>
      </c>
      <c r="F50" s="150"/>
      <c r="G50" s="138"/>
      <c r="H50" s="139"/>
      <c r="I50" s="139"/>
      <c r="J50" s="140"/>
    </row>
    <row r="51" spans="1:10" x14ac:dyDescent="0.25">
      <c r="A51" s="113"/>
      <c r="B51" s="101"/>
      <c r="C51" s="151"/>
      <c r="D51" s="151"/>
      <c r="E51" s="137"/>
      <c r="F51" s="137"/>
      <c r="G51" s="152" t="s">
        <v>428</v>
      </c>
      <c r="H51" s="152"/>
      <c r="I51" s="152"/>
      <c r="J51" s="85"/>
    </row>
    <row r="52" spans="1:10" ht="13.9" customHeight="1" x14ac:dyDescent="0.25">
      <c r="A52" s="130" t="s">
        <v>404</v>
      </c>
      <c r="B52" s="131"/>
      <c r="C52" s="138" t="s">
        <v>444</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445</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446</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429</v>
      </c>
      <c r="B58" s="131"/>
      <c r="C58" s="132"/>
      <c r="D58" s="133"/>
      <c r="E58" s="133"/>
      <c r="F58" s="133"/>
      <c r="G58" s="133"/>
      <c r="H58" s="133"/>
      <c r="I58" s="133"/>
      <c r="J58" s="134"/>
    </row>
    <row r="59" spans="1:10" ht="14.45" customHeight="1" x14ac:dyDescent="0.25">
      <c r="A59" s="93"/>
      <c r="B59" s="94"/>
      <c r="C59" s="135" t="s">
        <v>430</v>
      </c>
      <c r="D59" s="135"/>
      <c r="E59" s="135"/>
      <c r="F59" s="135"/>
      <c r="G59" s="94"/>
      <c r="H59" s="94"/>
      <c r="I59" s="94"/>
      <c r="J59" s="96"/>
    </row>
    <row r="60" spans="1:10" x14ac:dyDescent="0.25">
      <c r="A60" s="130" t="s">
        <v>431</v>
      </c>
      <c r="B60" s="131"/>
      <c r="C60" s="132"/>
      <c r="D60" s="133"/>
      <c r="E60" s="133"/>
      <c r="F60" s="133"/>
      <c r="G60" s="133"/>
      <c r="H60" s="133"/>
      <c r="I60" s="133"/>
      <c r="J60" s="134"/>
    </row>
    <row r="61" spans="1:10" ht="14.45" customHeight="1" x14ac:dyDescent="0.25">
      <c r="A61" s="115"/>
      <c r="B61" s="116"/>
      <c r="C61" s="136" t="s">
        <v>432</v>
      </c>
      <c r="D61" s="136"/>
      <c r="E61" s="136"/>
      <c r="F61" s="136"/>
      <c r="G61" s="13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9" zoomScaleNormal="100" zoomScaleSheetLayoutView="100" workbookViewId="0">
      <selection activeCell="M128" sqref="M1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453</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447</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63388593</v>
      </c>
      <c r="I9" s="34">
        <f>I10+I17+I27+I38+I43</f>
        <v>61799949</v>
      </c>
    </row>
    <row r="10" spans="1:9" ht="12.75" customHeight="1" x14ac:dyDescent="0.2">
      <c r="A10" s="192" t="s">
        <v>5</v>
      </c>
      <c r="B10" s="192"/>
      <c r="C10" s="192"/>
      <c r="D10" s="192"/>
      <c r="E10" s="192"/>
      <c r="F10" s="192"/>
      <c r="G10" s="16">
        <v>3</v>
      </c>
      <c r="H10" s="34">
        <f>H11+H12+H13+H14+H15+H16</f>
        <v>57723</v>
      </c>
      <c r="I10" s="34">
        <f>I11+I12+I13+I14+I15+I16</f>
        <v>27250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128">
        <v>57723</v>
      </c>
      <c r="I12" s="33">
        <v>27250</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58703339</v>
      </c>
      <c r="I17" s="34">
        <f>I18+I19+I20+I21+I22+I23+I24+I25+I26</f>
        <v>58389369</v>
      </c>
    </row>
    <row r="18" spans="1:9" ht="12.75" customHeight="1" x14ac:dyDescent="0.2">
      <c r="A18" s="188" t="s">
        <v>13</v>
      </c>
      <c r="B18" s="188"/>
      <c r="C18" s="188"/>
      <c r="D18" s="188"/>
      <c r="E18" s="188"/>
      <c r="F18" s="188"/>
      <c r="G18" s="15">
        <v>11</v>
      </c>
      <c r="H18" s="128">
        <v>41948288</v>
      </c>
      <c r="I18" s="33">
        <v>41948288</v>
      </c>
    </row>
    <row r="19" spans="1:9" ht="12.75" customHeight="1" x14ac:dyDescent="0.2">
      <c r="A19" s="188" t="s">
        <v>14</v>
      </c>
      <c r="B19" s="188"/>
      <c r="C19" s="188"/>
      <c r="D19" s="188"/>
      <c r="E19" s="188"/>
      <c r="F19" s="188"/>
      <c r="G19" s="15">
        <v>12</v>
      </c>
      <c r="H19" s="128">
        <v>14729404</v>
      </c>
      <c r="I19" s="33">
        <v>14528431</v>
      </c>
    </row>
    <row r="20" spans="1:9" ht="12.75" customHeight="1" x14ac:dyDescent="0.2">
      <c r="A20" s="188" t="s">
        <v>15</v>
      </c>
      <c r="B20" s="188"/>
      <c r="C20" s="188"/>
      <c r="D20" s="188"/>
      <c r="E20" s="188"/>
      <c r="F20" s="188"/>
      <c r="G20" s="15">
        <v>13</v>
      </c>
      <c r="H20" s="128">
        <v>20550</v>
      </c>
      <c r="I20" s="33">
        <v>18866</v>
      </c>
    </row>
    <row r="21" spans="1:9" ht="12.75" customHeight="1" x14ac:dyDescent="0.2">
      <c r="A21" s="188" t="s">
        <v>16</v>
      </c>
      <c r="B21" s="188"/>
      <c r="C21" s="188"/>
      <c r="D21" s="188"/>
      <c r="E21" s="188"/>
      <c r="F21" s="188"/>
      <c r="G21" s="15">
        <v>14</v>
      </c>
      <c r="H21" s="128">
        <v>713913</v>
      </c>
      <c r="I21" s="33">
        <v>701693</v>
      </c>
    </row>
    <row r="22" spans="1:9" ht="12.75" customHeight="1" x14ac:dyDescent="0.2">
      <c r="A22" s="188" t="s">
        <v>17</v>
      </c>
      <c r="B22" s="188"/>
      <c r="C22" s="188"/>
      <c r="D22" s="188"/>
      <c r="E22" s="188"/>
      <c r="F22" s="188"/>
      <c r="G22" s="15">
        <v>15</v>
      </c>
      <c r="H22" s="128">
        <v>0</v>
      </c>
      <c r="I22" s="33">
        <v>0</v>
      </c>
    </row>
    <row r="23" spans="1:9" ht="12.75" customHeight="1" x14ac:dyDescent="0.2">
      <c r="A23" s="188" t="s">
        <v>18</v>
      </c>
      <c r="B23" s="188"/>
      <c r="C23" s="188"/>
      <c r="D23" s="188"/>
      <c r="E23" s="188"/>
      <c r="F23" s="188"/>
      <c r="G23" s="15">
        <v>16</v>
      </c>
      <c r="H23" s="128">
        <v>0</v>
      </c>
      <c r="I23" s="33">
        <v>0</v>
      </c>
    </row>
    <row r="24" spans="1:9" ht="12.75" customHeight="1" x14ac:dyDescent="0.2">
      <c r="A24" s="188" t="s">
        <v>19</v>
      </c>
      <c r="B24" s="188"/>
      <c r="C24" s="188"/>
      <c r="D24" s="188"/>
      <c r="E24" s="188"/>
      <c r="F24" s="188"/>
      <c r="G24" s="15">
        <v>17</v>
      </c>
      <c r="H24" s="128">
        <v>0</v>
      </c>
      <c r="I24" s="33">
        <v>0</v>
      </c>
    </row>
    <row r="25" spans="1:9" ht="12.75" customHeight="1" x14ac:dyDescent="0.2">
      <c r="A25" s="188" t="s">
        <v>20</v>
      </c>
      <c r="B25" s="188"/>
      <c r="C25" s="188"/>
      <c r="D25" s="188"/>
      <c r="E25" s="188"/>
      <c r="F25" s="188"/>
      <c r="G25" s="15">
        <v>18</v>
      </c>
      <c r="H25" s="128">
        <v>1291184</v>
      </c>
      <c r="I25" s="33">
        <v>1192091</v>
      </c>
    </row>
    <row r="26" spans="1:9" ht="12.75" customHeight="1" x14ac:dyDescent="0.2">
      <c r="A26" s="188" t="s">
        <v>21</v>
      </c>
      <c r="B26" s="188"/>
      <c r="C26" s="188"/>
      <c r="D26" s="188"/>
      <c r="E26" s="188"/>
      <c r="F26" s="188"/>
      <c r="G26" s="15">
        <v>19</v>
      </c>
      <c r="H26" s="128">
        <v>0</v>
      </c>
      <c r="I26" s="33">
        <v>0</v>
      </c>
    </row>
    <row r="27" spans="1:9" ht="12.75" customHeight="1" x14ac:dyDescent="0.2">
      <c r="A27" s="192" t="s">
        <v>22</v>
      </c>
      <c r="B27" s="192"/>
      <c r="C27" s="192"/>
      <c r="D27" s="192"/>
      <c r="E27" s="192"/>
      <c r="F27" s="192"/>
      <c r="G27" s="16">
        <v>20</v>
      </c>
      <c r="H27" s="34">
        <f>SUM(H28:H37)</f>
        <v>4609844</v>
      </c>
      <c r="I27" s="34">
        <f>SUM(I28:I37)</f>
        <v>3365643</v>
      </c>
    </row>
    <row r="28" spans="1:9" ht="12.75" customHeight="1" x14ac:dyDescent="0.2">
      <c r="A28" s="188" t="s">
        <v>23</v>
      </c>
      <c r="B28" s="188"/>
      <c r="C28" s="188"/>
      <c r="D28" s="188"/>
      <c r="E28" s="188"/>
      <c r="F28" s="188"/>
      <c r="G28" s="15">
        <v>21</v>
      </c>
      <c r="H28" s="128">
        <v>0</v>
      </c>
      <c r="I28" s="33">
        <v>0</v>
      </c>
    </row>
    <row r="29" spans="1:9" ht="12.75" customHeight="1" x14ac:dyDescent="0.2">
      <c r="A29" s="188" t="s">
        <v>24</v>
      </c>
      <c r="B29" s="188"/>
      <c r="C29" s="188"/>
      <c r="D29" s="188"/>
      <c r="E29" s="188"/>
      <c r="F29" s="188"/>
      <c r="G29" s="15">
        <v>22</v>
      </c>
      <c r="H29" s="128">
        <v>0</v>
      </c>
      <c r="I29" s="33">
        <v>0</v>
      </c>
    </row>
    <row r="30" spans="1:9" ht="12.75" customHeight="1" x14ac:dyDescent="0.2">
      <c r="A30" s="188" t="s">
        <v>25</v>
      </c>
      <c r="B30" s="188"/>
      <c r="C30" s="188"/>
      <c r="D30" s="188"/>
      <c r="E30" s="188"/>
      <c r="F30" s="188"/>
      <c r="G30" s="15">
        <v>23</v>
      </c>
      <c r="H30" s="128">
        <v>4607428</v>
      </c>
      <c r="I30" s="33">
        <v>3363227</v>
      </c>
    </row>
    <row r="31" spans="1:9" ht="24" customHeight="1" x14ac:dyDescent="0.2">
      <c r="A31" s="188" t="s">
        <v>26</v>
      </c>
      <c r="B31" s="188"/>
      <c r="C31" s="188"/>
      <c r="D31" s="188"/>
      <c r="E31" s="188"/>
      <c r="F31" s="188"/>
      <c r="G31" s="15">
        <v>24</v>
      </c>
      <c r="H31" s="128">
        <v>0</v>
      </c>
      <c r="I31" s="33">
        <v>0</v>
      </c>
    </row>
    <row r="32" spans="1:9" ht="23.45" customHeight="1" x14ac:dyDescent="0.2">
      <c r="A32" s="188" t="s">
        <v>27</v>
      </c>
      <c r="B32" s="188"/>
      <c r="C32" s="188"/>
      <c r="D32" s="188"/>
      <c r="E32" s="188"/>
      <c r="F32" s="188"/>
      <c r="G32" s="15">
        <v>25</v>
      </c>
      <c r="H32" s="128">
        <v>0</v>
      </c>
      <c r="I32" s="33">
        <v>0</v>
      </c>
    </row>
    <row r="33" spans="1:9" ht="21.6" customHeight="1" x14ac:dyDescent="0.2">
      <c r="A33" s="188" t="s">
        <v>28</v>
      </c>
      <c r="B33" s="188"/>
      <c r="C33" s="188"/>
      <c r="D33" s="188"/>
      <c r="E33" s="188"/>
      <c r="F33" s="188"/>
      <c r="G33" s="15">
        <v>26</v>
      </c>
      <c r="H33" s="128">
        <v>0</v>
      </c>
      <c r="I33" s="33">
        <v>0</v>
      </c>
    </row>
    <row r="34" spans="1:9" ht="12.75" customHeight="1" x14ac:dyDescent="0.2">
      <c r="A34" s="188" t="s">
        <v>29</v>
      </c>
      <c r="B34" s="188"/>
      <c r="C34" s="188"/>
      <c r="D34" s="188"/>
      <c r="E34" s="188"/>
      <c r="F34" s="188"/>
      <c r="G34" s="15">
        <v>27</v>
      </c>
      <c r="H34" s="128">
        <v>2416</v>
      </c>
      <c r="I34" s="33">
        <v>2416</v>
      </c>
    </row>
    <row r="35" spans="1:9" ht="12.75" customHeight="1" x14ac:dyDescent="0.2">
      <c r="A35" s="188" t="s">
        <v>30</v>
      </c>
      <c r="B35" s="188"/>
      <c r="C35" s="188"/>
      <c r="D35" s="188"/>
      <c r="E35" s="188"/>
      <c r="F35" s="188"/>
      <c r="G35" s="15">
        <v>28</v>
      </c>
      <c r="H35" s="128">
        <v>0</v>
      </c>
      <c r="I35" s="33">
        <v>0</v>
      </c>
    </row>
    <row r="36" spans="1:9" ht="12.75" customHeight="1" x14ac:dyDescent="0.2">
      <c r="A36" s="188" t="s">
        <v>31</v>
      </c>
      <c r="B36" s="188"/>
      <c r="C36" s="188"/>
      <c r="D36" s="188"/>
      <c r="E36" s="188"/>
      <c r="F36" s="188"/>
      <c r="G36" s="15">
        <v>29</v>
      </c>
      <c r="H36" s="128">
        <v>0</v>
      </c>
      <c r="I36" s="33">
        <v>0</v>
      </c>
    </row>
    <row r="37" spans="1:9" ht="12.75" customHeight="1" x14ac:dyDescent="0.2">
      <c r="A37" s="188" t="s">
        <v>32</v>
      </c>
      <c r="B37" s="188"/>
      <c r="C37" s="188"/>
      <c r="D37" s="188"/>
      <c r="E37" s="188"/>
      <c r="F37" s="188"/>
      <c r="G37" s="15">
        <v>30</v>
      </c>
      <c r="H37" s="128">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128">
        <v>0</v>
      </c>
      <c r="I39" s="33">
        <v>0</v>
      </c>
    </row>
    <row r="40" spans="1:9" ht="12.75" customHeight="1" x14ac:dyDescent="0.2">
      <c r="A40" s="188" t="s">
        <v>35</v>
      </c>
      <c r="B40" s="188"/>
      <c r="C40" s="188"/>
      <c r="D40" s="188"/>
      <c r="E40" s="188"/>
      <c r="F40" s="188"/>
      <c r="G40" s="15">
        <v>33</v>
      </c>
      <c r="H40" s="128">
        <v>0</v>
      </c>
      <c r="I40" s="33">
        <v>0</v>
      </c>
    </row>
    <row r="41" spans="1:9" ht="12.75" customHeight="1" x14ac:dyDescent="0.2">
      <c r="A41" s="188" t="s">
        <v>36</v>
      </c>
      <c r="B41" s="188"/>
      <c r="C41" s="188"/>
      <c r="D41" s="188"/>
      <c r="E41" s="188"/>
      <c r="F41" s="188"/>
      <c r="G41" s="15">
        <v>34</v>
      </c>
      <c r="H41" s="128">
        <v>0</v>
      </c>
      <c r="I41" s="33">
        <v>0</v>
      </c>
    </row>
    <row r="42" spans="1:9" ht="12.75" customHeight="1" x14ac:dyDescent="0.2">
      <c r="A42" s="188" t="s">
        <v>37</v>
      </c>
      <c r="B42" s="188"/>
      <c r="C42" s="188"/>
      <c r="D42" s="188"/>
      <c r="E42" s="188"/>
      <c r="F42" s="188"/>
      <c r="G42" s="15">
        <v>35</v>
      </c>
      <c r="H42" s="128">
        <v>0</v>
      </c>
      <c r="I42" s="33">
        <v>0</v>
      </c>
    </row>
    <row r="43" spans="1:9" ht="12.75" customHeight="1" x14ac:dyDescent="0.2">
      <c r="A43" s="188" t="s">
        <v>38</v>
      </c>
      <c r="B43" s="188"/>
      <c r="C43" s="188"/>
      <c r="D43" s="188"/>
      <c r="E43" s="188"/>
      <c r="F43" s="188"/>
      <c r="G43" s="15">
        <v>36</v>
      </c>
      <c r="H43" s="128">
        <v>17687</v>
      </c>
      <c r="I43" s="33">
        <v>17687</v>
      </c>
    </row>
    <row r="44" spans="1:9" ht="12.75" customHeight="1" x14ac:dyDescent="0.2">
      <c r="A44" s="190" t="s">
        <v>382</v>
      </c>
      <c r="B44" s="190"/>
      <c r="C44" s="190"/>
      <c r="D44" s="190"/>
      <c r="E44" s="190"/>
      <c r="F44" s="190"/>
      <c r="G44" s="16">
        <v>37</v>
      </c>
      <c r="H44" s="34">
        <f>H45+H53+H60+H70</f>
        <v>8430046</v>
      </c>
      <c r="I44" s="34">
        <f>I45+I53+I60+I70</f>
        <v>9030180</v>
      </c>
    </row>
    <row r="45" spans="1:9" ht="12.75" customHeight="1" x14ac:dyDescent="0.2">
      <c r="A45" s="192" t="s">
        <v>39</v>
      </c>
      <c r="B45" s="192"/>
      <c r="C45" s="192"/>
      <c r="D45" s="192"/>
      <c r="E45" s="192"/>
      <c r="F45" s="192"/>
      <c r="G45" s="16">
        <v>38</v>
      </c>
      <c r="H45" s="34">
        <f>SUM(H46:H52)</f>
        <v>338735</v>
      </c>
      <c r="I45" s="34">
        <f>SUM(I46:I52)</f>
        <v>372189</v>
      </c>
    </row>
    <row r="46" spans="1:9" ht="12.75" customHeight="1" x14ac:dyDescent="0.2">
      <c r="A46" s="188" t="s">
        <v>40</v>
      </c>
      <c r="B46" s="188"/>
      <c r="C46" s="188"/>
      <c r="D46" s="188"/>
      <c r="E46" s="188"/>
      <c r="F46" s="188"/>
      <c r="G46" s="15">
        <v>39</v>
      </c>
      <c r="H46" s="128">
        <v>0</v>
      </c>
      <c r="I46" s="33">
        <v>0</v>
      </c>
    </row>
    <row r="47" spans="1:9" ht="12.75" customHeight="1" x14ac:dyDescent="0.2">
      <c r="A47" s="188" t="s">
        <v>41</v>
      </c>
      <c r="B47" s="188"/>
      <c r="C47" s="188"/>
      <c r="D47" s="188"/>
      <c r="E47" s="188"/>
      <c r="F47" s="188"/>
      <c r="G47" s="15">
        <v>40</v>
      </c>
      <c r="H47" s="128">
        <v>0</v>
      </c>
      <c r="I47" s="33">
        <v>0</v>
      </c>
    </row>
    <row r="48" spans="1:9" ht="12.75" customHeight="1" x14ac:dyDescent="0.2">
      <c r="A48" s="188" t="s">
        <v>42</v>
      </c>
      <c r="B48" s="188"/>
      <c r="C48" s="188"/>
      <c r="D48" s="188"/>
      <c r="E48" s="188"/>
      <c r="F48" s="188"/>
      <c r="G48" s="15">
        <v>41</v>
      </c>
      <c r="H48" s="128">
        <v>0</v>
      </c>
      <c r="I48" s="33">
        <v>0</v>
      </c>
    </row>
    <row r="49" spans="1:9" ht="12.75" customHeight="1" x14ac:dyDescent="0.2">
      <c r="A49" s="188" t="s">
        <v>43</v>
      </c>
      <c r="B49" s="188"/>
      <c r="C49" s="188"/>
      <c r="D49" s="188"/>
      <c r="E49" s="188"/>
      <c r="F49" s="188"/>
      <c r="G49" s="15">
        <v>42</v>
      </c>
      <c r="H49" s="128">
        <v>338735</v>
      </c>
      <c r="I49" s="33">
        <v>372189</v>
      </c>
    </row>
    <row r="50" spans="1:9" ht="12.75" customHeight="1" x14ac:dyDescent="0.2">
      <c r="A50" s="188" t="s">
        <v>44</v>
      </c>
      <c r="B50" s="188"/>
      <c r="C50" s="188"/>
      <c r="D50" s="188"/>
      <c r="E50" s="188"/>
      <c r="F50" s="188"/>
      <c r="G50" s="15">
        <v>43</v>
      </c>
      <c r="H50" s="128">
        <v>0</v>
      </c>
      <c r="I50" s="33">
        <v>0</v>
      </c>
    </row>
    <row r="51" spans="1:9" ht="12.75" customHeight="1" x14ac:dyDescent="0.2">
      <c r="A51" s="188" t="s">
        <v>45</v>
      </c>
      <c r="B51" s="188"/>
      <c r="C51" s="188"/>
      <c r="D51" s="188"/>
      <c r="E51" s="188"/>
      <c r="F51" s="188"/>
      <c r="G51" s="15">
        <v>44</v>
      </c>
      <c r="H51" s="128">
        <v>0</v>
      </c>
      <c r="I51" s="33">
        <v>0</v>
      </c>
    </row>
    <row r="52" spans="1:9" ht="12.75" customHeight="1" x14ac:dyDescent="0.2">
      <c r="A52" s="188" t="s">
        <v>46</v>
      </c>
      <c r="B52" s="188"/>
      <c r="C52" s="188"/>
      <c r="D52" s="188"/>
      <c r="E52" s="188"/>
      <c r="F52" s="188"/>
      <c r="G52" s="15">
        <v>45</v>
      </c>
      <c r="H52" s="128">
        <v>0</v>
      </c>
      <c r="I52" s="33">
        <v>0</v>
      </c>
    </row>
    <row r="53" spans="1:9" ht="12.75" customHeight="1" x14ac:dyDescent="0.2">
      <c r="A53" s="192" t="s">
        <v>47</v>
      </c>
      <c r="B53" s="192"/>
      <c r="C53" s="192"/>
      <c r="D53" s="192"/>
      <c r="E53" s="192"/>
      <c r="F53" s="192"/>
      <c r="G53" s="16">
        <v>46</v>
      </c>
      <c r="H53" s="34">
        <f>SUM(H54:H59)</f>
        <v>4623968</v>
      </c>
      <c r="I53" s="34">
        <f>SUM(I54:I59)</f>
        <v>5177326</v>
      </c>
    </row>
    <row r="54" spans="1:9" ht="12.75" customHeight="1" x14ac:dyDescent="0.2">
      <c r="A54" s="188" t="s">
        <v>48</v>
      </c>
      <c r="B54" s="188"/>
      <c r="C54" s="188"/>
      <c r="D54" s="188"/>
      <c r="E54" s="188"/>
      <c r="F54" s="188"/>
      <c r="G54" s="15">
        <v>47</v>
      </c>
      <c r="H54" s="128">
        <v>252532</v>
      </c>
      <c r="I54" s="33">
        <v>284474</v>
      </c>
    </row>
    <row r="55" spans="1:9" ht="12.75" customHeight="1" x14ac:dyDescent="0.2">
      <c r="A55" s="188" t="s">
        <v>49</v>
      </c>
      <c r="B55" s="188"/>
      <c r="C55" s="188"/>
      <c r="D55" s="188"/>
      <c r="E55" s="188"/>
      <c r="F55" s="188"/>
      <c r="G55" s="15">
        <v>48</v>
      </c>
      <c r="H55" s="128">
        <v>0</v>
      </c>
      <c r="I55" s="33">
        <v>0</v>
      </c>
    </row>
    <row r="56" spans="1:9" ht="12.75" customHeight="1" x14ac:dyDescent="0.2">
      <c r="A56" s="188" t="s">
        <v>50</v>
      </c>
      <c r="B56" s="188"/>
      <c r="C56" s="188"/>
      <c r="D56" s="188"/>
      <c r="E56" s="188"/>
      <c r="F56" s="188"/>
      <c r="G56" s="15">
        <v>49</v>
      </c>
      <c r="H56" s="128">
        <v>4317982</v>
      </c>
      <c r="I56" s="33">
        <v>4848345</v>
      </c>
    </row>
    <row r="57" spans="1:9" ht="12.75" customHeight="1" x14ac:dyDescent="0.2">
      <c r="A57" s="188" t="s">
        <v>51</v>
      </c>
      <c r="B57" s="188"/>
      <c r="C57" s="188"/>
      <c r="D57" s="188"/>
      <c r="E57" s="188"/>
      <c r="F57" s="188"/>
      <c r="G57" s="15">
        <v>50</v>
      </c>
      <c r="H57" s="128">
        <v>0</v>
      </c>
      <c r="I57" s="33">
        <v>0</v>
      </c>
    </row>
    <row r="58" spans="1:9" ht="12.75" customHeight="1" x14ac:dyDescent="0.2">
      <c r="A58" s="188" t="s">
        <v>52</v>
      </c>
      <c r="B58" s="188"/>
      <c r="C58" s="188"/>
      <c r="D58" s="188"/>
      <c r="E58" s="188"/>
      <c r="F58" s="188"/>
      <c r="G58" s="15">
        <v>51</v>
      </c>
      <c r="H58" s="128">
        <v>29480</v>
      </c>
      <c r="I58" s="33">
        <v>29480</v>
      </c>
    </row>
    <row r="59" spans="1:9" ht="12.75" customHeight="1" x14ac:dyDescent="0.2">
      <c r="A59" s="188" t="s">
        <v>53</v>
      </c>
      <c r="B59" s="188"/>
      <c r="C59" s="188"/>
      <c r="D59" s="188"/>
      <c r="E59" s="188"/>
      <c r="F59" s="188"/>
      <c r="G59" s="15">
        <v>52</v>
      </c>
      <c r="H59" s="128">
        <v>23974</v>
      </c>
      <c r="I59" s="33">
        <v>15027</v>
      </c>
    </row>
    <row r="60" spans="1:9" ht="12.75" customHeight="1" x14ac:dyDescent="0.2">
      <c r="A60" s="192" t="s">
        <v>54</v>
      </c>
      <c r="B60" s="192"/>
      <c r="C60" s="192"/>
      <c r="D60" s="192"/>
      <c r="E60" s="192"/>
      <c r="F60" s="192"/>
      <c r="G60" s="16">
        <v>53</v>
      </c>
      <c r="H60" s="34">
        <f>SUM(H61:H69)</f>
        <v>1042995</v>
      </c>
      <c r="I60" s="34">
        <f>SUM(I61:I69)</f>
        <v>648254</v>
      </c>
    </row>
    <row r="61" spans="1:9" ht="12.75" customHeight="1" x14ac:dyDescent="0.2">
      <c r="A61" s="188" t="s">
        <v>23</v>
      </c>
      <c r="B61" s="188"/>
      <c r="C61" s="188"/>
      <c r="D61" s="188"/>
      <c r="E61" s="188"/>
      <c r="F61" s="188"/>
      <c r="G61" s="15">
        <v>54</v>
      </c>
      <c r="H61" s="128">
        <v>0</v>
      </c>
      <c r="I61" s="33">
        <v>0</v>
      </c>
    </row>
    <row r="62" spans="1:9" ht="27.6" customHeight="1" x14ac:dyDescent="0.2">
      <c r="A62" s="188" t="s">
        <v>24</v>
      </c>
      <c r="B62" s="188"/>
      <c r="C62" s="188"/>
      <c r="D62" s="188"/>
      <c r="E62" s="188"/>
      <c r="F62" s="188"/>
      <c r="G62" s="15">
        <v>55</v>
      </c>
      <c r="H62" s="128">
        <v>0</v>
      </c>
      <c r="I62" s="33">
        <v>0</v>
      </c>
    </row>
    <row r="63" spans="1:9" ht="12.75" customHeight="1" x14ac:dyDescent="0.2">
      <c r="A63" s="188" t="s">
        <v>25</v>
      </c>
      <c r="B63" s="188"/>
      <c r="C63" s="188"/>
      <c r="D63" s="188"/>
      <c r="E63" s="188"/>
      <c r="F63" s="188"/>
      <c r="G63" s="15">
        <v>56</v>
      </c>
      <c r="H63" s="128">
        <v>0</v>
      </c>
      <c r="I63" s="33">
        <v>0</v>
      </c>
    </row>
    <row r="64" spans="1:9" ht="25.9" customHeight="1" x14ac:dyDescent="0.2">
      <c r="A64" s="188" t="s">
        <v>55</v>
      </c>
      <c r="B64" s="188"/>
      <c r="C64" s="188"/>
      <c r="D64" s="188"/>
      <c r="E64" s="188"/>
      <c r="F64" s="188"/>
      <c r="G64" s="15">
        <v>57</v>
      </c>
      <c r="H64" s="128">
        <v>0</v>
      </c>
      <c r="I64" s="33">
        <v>0</v>
      </c>
    </row>
    <row r="65" spans="1:9" ht="21.6" customHeight="1" x14ac:dyDescent="0.2">
      <c r="A65" s="188" t="s">
        <v>27</v>
      </c>
      <c r="B65" s="188"/>
      <c r="C65" s="188"/>
      <c r="D65" s="188"/>
      <c r="E65" s="188"/>
      <c r="F65" s="188"/>
      <c r="G65" s="15">
        <v>58</v>
      </c>
      <c r="H65" s="128">
        <v>0</v>
      </c>
      <c r="I65" s="33">
        <v>0</v>
      </c>
    </row>
    <row r="66" spans="1:9" ht="21.6" customHeight="1" x14ac:dyDescent="0.2">
      <c r="A66" s="188" t="s">
        <v>28</v>
      </c>
      <c r="B66" s="188"/>
      <c r="C66" s="188"/>
      <c r="D66" s="188"/>
      <c r="E66" s="188"/>
      <c r="F66" s="188"/>
      <c r="G66" s="15">
        <v>59</v>
      </c>
      <c r="H66" s="128">
        <v>0</v>
      </c>
      <c r="I66" s="33">
        <v>0</v>
      </c>
    </row>
    <row r="67" spans="1:9" ht="12.75" customHeight="1" x14ac:dyDescent="0.2">
      <c r="A67" s="188" t="s">
        <v>29</v>
      </c>
      <c r="B67" s="188"/>
      <c r="C67" s="188"/>
      <c r="D67" s="188"/>
      <c r="E67" s="188"/>
      <c r="F67" s="188"/>
      <c r="G67" s="15">
        <v>60</v>
      </c>
      <c r="H67" s="128">
        <v>0</v>
      </c>
      <c r="I67" s="33">
        <v>0</v>
      </c>
    </row>
    <row r="68" spans="1:9" ht="12.75" customHeight="1" x14ac:dyDescent="0.2">
      <c r="A68" s="188" t="s">
        <v>30</v>
      </c>
      <c r="B68" s="188"/>
      <c r="C68" s="188"/>
      <c r="D68" s="188"/>
      <c r="E68" s="188"/>
      <c r="F68" s="188"/>
      <c r="G68" s="15">
        <v>61</v>
      </c>
      <c r="H68" s="128">
        <v>0</v>
      </c>
      <c r="I68" s="33">
        <v>0</v>
      </c>
    </row>
    <row r="69" spans="1:9" ht="12.75" customHeight="1" x14ac:dyDescent="0.2">
      <c r="A69" s="188" t="s">
        <v>56</v>
      </c>
      <c r="B69" s="188"/>
      <c r="C69" s="188"/>
      <c r="D69" s="188"/>
      <c r="E69" s="188"/>
      <c r="F69" s="188"/>
      <c r="G69" s="15">
        <v>62</v>
      </c>
      <c r="H69" s="128">
        <v>1042995</v>
      </c>
      <c r="I69" s="33">
        <v>648254</v>
      </c>
    </row>
    <row r="70" spans="1:9" ht="12.75" customHeight="1" x14ac:dyDescent="0.2">
      <c r="A70" s="188" t="s">
        <v>57</v>
      </c>
      <c r="B70" s="188"/>
      <c r="C70" s="188"/>
      <c r="D70" s="188"/>
      <c r="E70" s="188"/>
      <c r="F70" s="188"/>
      <c r="G70" s="15">
        <v>63</v>
      </c>
      <c r="H70" s="128">
        <v>2424348</v>
      </c>
      <c r="I70" s="33">
        <v>2832411</v>
      </c>
    </row>
    <row r="71" spans="1:9" ht="12.75" customHeight="1" x14ac:dyDescent="0.2">
      <c r="A71" s="189" t="s">
        <v>58</v>
      </c>
      <c r="B71" s="189"/>
      <c r="C71" s="189"/>
      <c r="D71" s="189"/>
      <c r="E71" s="189"/>
      <c r="F71" s="189"/>
      <c r="G71" s="15">
        <v>64</v>
      </c>
      <c r="H71" s="128">
        <v>332529</v>
      </c>
      <c r="I71" s="33">
        <v>185450</v>
      </c>
    </row>
    <row r="72" spans="1:9" ht="12.75" customHeight="1" x14ac:dyDescent="0.2">
      <c r="A72" s="190" t="s">
        <v>383</v>
      </c>
      <c r="B72" s="190"/>
      <c r="C72" s="190"/>
      <c r="D72" s="190"/>
      <c r="E72" s="190"/>
      <c r="F72" s="190"/>
      <c r="G72" s="16">
        <v>65</v>
      </c>
      <c r="H72" s="34">
        <f>H8+H9+H44+H71</f>
        <v>72151168</v>
      </c>
      <c r="I72" s="34">
        <f>I8+I9+I44+I71</f>
        <v>71015579</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62346266</v>
      </c>
      <c r="I75" s="34">
        <f>I76+I77+I78+I84+I85+I89+I92+I95</f>
        <v>62518994</v>
      </c>
    </row>
    <row r="76" spans="1:9" ht="12.75" customHeight="1" x14ac:dyDescent="0.2">
      <c r="A76" s="188" t="s">
        <v>61</v>
      </c>
      <c r="B76" s="188"/>
      <c r="C76" s="188"/>
      <c r="D76" s="188"/>
      <c r="E76" s="188"/>
      <c r="F76" s="188"/>
      <c r="G76" s="15">
        <v>68</v>
      </c>
      <c r="H76" s="129">
        <v>141893670</v>
      </c>
      <c r="I76" s="33">
        <v>141893670</v>
      </c>
    </row>
    <row r="77" spans="1:9" ht="12.75" customHeight="1" x14ac:dyDescent="0.2">
      <c r="A77" s="188" t="s">
        <v>62</v>
      </c>
      <c r="B77" s="188"/>
      <c r="C77" s="188"/>
      <c r="D77" s="188"/>
      <c r="E77" s="188"/>
      <c r="F77" s="188"/>
      <c r="G77" s="15">
        <v>69</v>
      </c>
      <c r="H77" s="33">
        <v>0</v>
      </c>
      <c r="I77" s="33">
        <v>0</v>
      </c>
    </row>
    <row r="78" spans="1:9" ht="12.75" customHeight="1" x14ac:dyDescent="0.2">
      <c r="A78" s="192" t="s">
        <v>63</v>
      </c>
      <c r="B78" s="192"/>
      <c r="C78" s="192"/>
      <c r="D78" s="192"/>
      <c r="E78" s="192"/>
      <c r="F78" s="192"/>
      <c r="G78" s="16">
        <v>70</v>
      </c>
      <c r="H78" s="34">
        <f>SUM(H79:H83)</f>
        <v>86764</v>
      </c>
      <c r="I78" s="34">
        <f>SUM(I79:I83)</f>
        <v>90900</v>
      </c>
    </row>
    <row r="79" spans="1:9" ht="12.75" customHeight="1" x14ac:dyDescent="0.2">
      <c r="A79" s="188" t="s">
        <v>64</v>
      </c>
      <c r="B79" s="188"/>
      <c r="C79" s="188"/>
      <c r="D79" s="188"/>
      <c r="E79" s="188"/>
      <c r="F79" s="188"/>
      <c r="G79" s="15">
        <v>71</v>
      </c>
      <c r="H79" s="129">
        <v>27832</v>
      </c>
      <c r="I79" s="33">
        <v>27832</v>
      </c>
    </row>
    <row r="80" spans="1:9" ht="12.75" customHeight="1" x14ac:dyDescent="0.2">
      <c r="A80" s="188" t="s">
        <v>65</v>
      </c>
      <c r="B80" s="188"/>
      <c r="C80" s="188"/>
      <c r="D80" s="188"/>
      <c r="E80" s="188"/>
      <c r="F80" s="188"/>
      <c r="G80" s="15">
        <v>72</v>
      </c>
      <c r="H80" s="129">
        <v>0</v>
      </c>
      <c r="I80" s="33">
        <v>0</v>
      </c>
    </row>
    <row r="81" spans="1:9" ht="12.75" customHeight="1" x14ac:dyDescent="0.2">
      <c r="A81" s="188" t="s">
        <v>66</v>
      </c>
      <c r="B81" s="188"/>
      <c r="C81" s="188"/>
      <c r="D81" s="188"/>
      <c r="E81" s="188"/>
      <c r="F81" s="188"/>
      <c r="G81" s="15">
        <v>73</v>
      </c>
      <c r="H81" s="129">
        <v>0</v>
      </c>
      <c r="I81" s="33">
        <v>0</v>
      </c>
    </row>
    <row r="82" spans="1:9" ht="12.75" customHeight="1" x14ac:dyDescent="0.2">
      <c r="A82" s="188" t="s">
        <v>67</v>
      </c>
      <c r="B82" s="188"/>
      <c r="C82" s="188"/>
      <c r="D82" s="188"/>
      <c r="E82" s="188"/>
      <c r="F82" s="188"/>
      <c r="G82" s="15">
        <v>74</v>
      </c>
      <c r="H82" s="129">
        <v>0</v>
      </c>
      <c r="I82" s="33">
        <v>0</v>
      </c>
    </row>
    <row r="83" spans="1:9" ht="12.75" customHeight="1" x14ac:dyDescent="0.2">
      <c r="A83" s="188" t="s">
        <v>68</v>
      </c>
      <c r="B83" s="188"/>
      <c r="C83" s="188"/>
      <c r="D83" s="188"/>
      <c r="E83" s="188"/>
      <c r="F83" s="188"/>
      <c r="G83" s="15">
        <v>75</v>
      </c>
      <c r="H83" s="129">
        <v>58932</v>
      </c>
      <c r="I83" s="33">
        <v>63068</v>
      </c>
    </row>
    <row r="84" spans="1:9" ht="12.75" customHeight="1" x14ac:dyDescent="0.2">
      <c r="A84" s="191" t="s">
        <v>69</v>
      </c>
      <c r="B84" s="191"/>
      <c r="C84" s="191"/>
      <c r="D84" s="191"/>
      <c r="E84" s="191"/>
      <c r="F84" s="191"/>
      <c r="G84" s="119">
        <v>76</v>
      </c>
      <c r="H84" s="129">
        <v>18383561</v>
      </c>
      <c r="I84" s="120">
        <v>18383561</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-103394167</v>
      </c>
      <c r="I89" s="34">
        <f>I90-I91</f>
        <v>-98017729</v>
      </c>
    </row>
    <row r="90" spans="1:9" ht="12.75" customHeight="1" x14ac:dyDescent="0.2">
      <c r="A90" s="188" t="s">
        <v>75</v>
      </c>
      <c r="B90" s="188"/>
      <c r="C90" s="188"/>
      <c r="D90" s="188"/>
      <c r="E90" s="188"/>
      <c r="F90" s="188"/>
      <c r="G90" s="15">
        <v>82</v>
      </c>
      <c r="H90" s="33">
        <v>0</v>
      </c>
      <c r="I90" s="33">
        <v>0</v>
      </c>
    </row>
    <row r="91" spans="1:9" ht="12.75" customHeight="1" x14ac:dyDescent="0.2">
      <c r="A91" s="188" t="s">
        <v>76</v>
      </c>
      <c r="B91" s="188"/>
      <c r="C91" s="188"/>
      <c r="D91" s="188"/>
      <c r="E91" s="188"/>
      <c r="F91" s="188"/>
      <c r="G91" s="15">
        <v>83</v>
      </c>
      <c r="H91" s="129">
        <v>103394167</v>
      </c>
      <c r="I91" s="33">
        <v>98017729</v>
      </c>
    </row>
    <row r="92" spans="1:9" ht="12.75" customHeight="1" x14ac:dyDescent="0.2">
      <c r="A92" s="192" t="s">
        <v>77</v>
      </c>
      <c r="B92" s="192"/>
      <c r="C92" s="192"/>
      <c r="D92" s="192"/>
      <c r="E92" s="192"/>
      <c r="F92" s="192"/>
      <c r="G92" s="16">
        <v>84</v>
      </c>
      <c r="H92" s="34">
        <f>H93-H94</f>
        <v>5376438</v>
      </c>
      <c r="I92" s="34">
        <f>I93-I94</f>
        <v>168592</v>
      </c>
    </row>
    <row r="93" spans="1:9" ht="12.75" customHeight="1" x14ac:dyDescent="0.2">
      <c r="A93" s="188" t="s">
        <v>78</v>
      </c>
      <c r="B93" s="188"/>
      <c r="C93" s="188"/>
      <c r="D93" s="188"/>
      <c r="E93" s="188"/>
      <c r="F93" s="188"/>
      <c r="G93" s="15">
        <v>85</v>
      </c>
      <c r="H93" s="129">
        <v>5376438</v>
      </c>
      <c r="I93" s="33">
        <v>168592</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326340</v>
      </c>
      <c r="I96" s="34">
        <f>SUM(I97:I102)</f>
        <v>326340</v>
      </c>
    </row>
    <row r="97" spans="1:9" ht="12.75" customHeight="1" x14ac:dyDescent="0.2">
      <c r="A97" s="188" t="s">
        <v>81</v>
      </c>
      <c r="B97" s="188"/>
      <c r="C97" s="188"/>
      <c r="D97" s="188"/>
      <c r="E97" s="188"/>
      <c r="F97" s="188"/>
      <c r="G97" s="15">
        <v>89</v>
      </c>
      <c r="H97" s="129">
        <v>326340</v>
      </c>
      <c r="I97" s="33">
        <v>326340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6338781</v>
      </c>
      <c r="I103" s="34">
        <f>SUM(I104:I114)</f>
        <v>4971265</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129">
        <v>1296508</v>
      </c>
      <c r="I105" s="129">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128">
        <v>965179</v>
      </c>
      <c r="I113" s="128">
        <v>894171</v>
      </c>
    </row>
    <row r="114" spans="1:9" ht="12.75" customHeight="1" x14ac:dyDescent="0.2">
      <c r="A114" s="188" t="s">
        <v>97</v>
      </c>
      <c r="B114" s="188"/>
      <c r="C114" s="188"/>
      <c r="D114" s="188"/>
      <c r="E114" s="188"/>
      <c r="F114" s="188"/>
      <c r="G114" s="15">
        <v>106</v>
      </c>
      <c r="H114" s="128">
        <v>4077094</v>
      </c>
      <c r="I114" s="128">
        <v>4077094</v>
      </c>
    </row>
    <row r="115" spans="1:9" ht="12.75" customHeight="1" x14ac:dyDescent="0.2">
      <c r="A115" s="190" t="s">
        <v>387</v>
      </c>
      <c r="B115" s="190"/>
      <c r="C115" s="190"/>
      <c r="D115" s="190"/>
      <c r="E115" s="190"/>
      <c r="F115" s="190"/>
      <c r="G115" s="16">
        <v>107</v>
      </c>
      <c r="H115" s="34">
        <f>SUM(H116:H129)</f>
        <v>3139781</v>
      </c>
      <c r="I115" s="34">
        <f>SUM(I116:I129)</f>
        <v>3198980</v>
      </c>
    </row>
    <row r="116" spans="1:9" ht="12.75" customHeight="1" x14ac:dyDescent="0.2">
      <c r="A116" s="188" t="s">
        <v>87</v>
      </c>
      <c r="B116" s="188"/>
      <c r="C116" s="188"/>
      <c r="D116" s="188"/>
      <c r="E116" s="188"/>
      <c r="F116" s="188"/>
      <c r="G116" s="15">
        <v>108</v>
      </c>
      <c r="H116" s="129">
        <v>1167083</v>
      </c>
      <c r="I116" s="33">
        <v>699435</v>
      </c>
    </row>
    <row r="117" spans="1:9" ht="22.15" customHeight="1" x14ac:dyDescent="0.2">
      <c r="A117" s="188" t="s">
        <v>88</v>
      </c>
      <c r="B117" s="188"/>
      <c r="C117" s="188"/>
      <c r="D117" s="188"/>
      <c r="E117" s="188"/>
      <c r="F117" s="188"/>
      <c r="G117" s="15">
        <v>109</v>
      </c>
      <c r="H117" s="129">
        <v>0</v>
      </c>
      <c r="I117" s="33">
        <v>0</v>
      </c>
    </row>
    <row r="118" spans="1:9" ht="12.75" customHeight="1" x14ac:dyDescent="0.2">
      <c r="A118" s="188" t="s">
        <v>89</v>
      </c>
      <c r="B118" s="188"/>
      <c r="C118" s="188"/>
      <c r="D118" s="188"/>
      <c r="E118" s="188"/>
      <c r="F118" s="188"/>
      <c r="G118" s="15">
        <v>110</v>
      </c>
      <c r="H118" s="129">
        <v>0</v>
      </c>
      <c r="I118" s="33">
        <v>0</v>
      </c>
    </row>
    <row r="119" spans="1:9" ht="23.45" customHeight="1" x14ac:dyDescent="0.2">
      <c r="A119" s="188" t="s">
        <v>90</v>
      </c>
      <c r="B119" s="188"/>
      <c r="C119" s="188"/>
      <c r="D119" s="188"/>
      <c r="E119" s="188"/>
      <c r="F119" s="188"/>
      <c r="G119" s="15">
        <v>111</v>
      </c>
      <c r="H119" s="129">
        <v>0</v>
      </c>
      <c r="I119" s="33">
        <v>0</v>
      </c>
    </row>
    <row r="120" spans="1:9" ht="12.75" customHeight="1" x14ac:dyDescent="0.2">
      <c r="A120" s="188" t="s">
        <v>91</v>
      </c>
      <c r="B120" s="188"/>
      <c r="C120" s="188"/>
      <c r="D120" s="188"/>
      <c r="E120" s="188"/>
      <c r="F120" s="188"/>
      <c r="G120" s="15">
        <v>112</v>
      </c>
      <c r="H120" s="129">
        <v>153125</v>
      </c>
      <c r="I120" s="33">
        <v>153125</v>
      </c>
    </row>
    <row r="121" spans="1:9" ht="12.75" customHeight="1" x14ac:dyDescent="0.2">
      <c r="A121" s="188" t="s">
        <v>92</v>
      </c>
      <c r="B121" s="188"/>
      <c r="C121" s="188"/>
      <c r="D121" s="188"/>
      <c r="E121" s="188"/>
      <c r="F121" s="188"/>
      <c r="G121" s="15">
        <v>113</v>
      </c>
      <c r="H121" s="129">
        <v>0</v>
      </c>
      <c r="I121" s="33">
        <v>0</v>
      </c>
    </row>
    <row r="122" spans="1:9" ht="12.75" customHeight="1" x14ac:dyDescent="0.2">
      <c r="A122" s="188" t="s">
        <v>93</v>
      </c>
      <c r="B122" s="188"/>
      <c r="C122" s="188"/>
      <c r="D122" s="188"/>
      <c r="E122" s="188"/>
      <c r="F122" s="188"/>
      <c r="G122" s="15">
        <v>114</v>
      </c>
      <c r="H122" s="129">
        <v>0</v>
      </c>
      <c r="I122" s="33">
        <v>0</v>
      </c>
    </row>
    <row r="123" spans="1:9" ht="12.75" customHeight="1" x14ac:dyDescent="0.2">
      <c r="A123" s="188" t="s">
        <v>94</v>
      </c>
      <c r="B123" s="188"/>
      <c r="C123" s="188"/>
      <c r="D123" s="188"/>
      <c r="E123" s="188"/>
      <c r="F123" s="188"/>
      <c r="G123" s="15">
        <v>115</v>
      </c>
      <c r="H123" s="129">
        <v>1109612</v>
      </c>
      <c r="I123" s="33">
        <v>1682189</v>
      </c>
    </row>
    <row r="124" spans="1:9" x14ac:dyDescent="0.2">
      <c r="A124" s="188" t="s">
        <v>95</v>
      </c>
      <c r="B124" s="188"/>
      <c r="C124" s="188"/>
      <c r="D124" s="188"/>
      <c r="E124" s="188"/>
      <c r="F124" s="188"/>
      <c r="G124" s="15">
        <v>116</v>
      </c>
      <c r="H124" s="129">
        <v>0</v>
      </c>
      <c r="I124" s="33">
        <v>0</v>
      </c>
    </row>
    <row r="125" spans="1:9" x14ac:dyDescent="0.2">
      <c r="A125" s="188" t="s">
        <v>98</v>
      </c>
      <c r="B125" s="188"/>
      <c r="C125" s="188"/>
      <c r="D125" s="188"/>
      <c r="E125" s="188"/>
      <c r="F125" s="188"/>
      <c r="G125" s="15">
        <v>117</v>
      </c>
      <c r="H125" s="129">
        <v>161687</v>
      </c>
      <c r="I125" s="33">
        <v>144107</v>
      </c>
    </row>
    <row r="126" spans="1:9" x14ac:dyDescent="0.2">
      <c r="A126" s="188" t="s">
        <v>99</v>
      </c>
      <c r="B126" s="188"/>
      <c r="C126" s="188"/>
      <c r="D126" s="188"/>
      <c r="E126" s="188"/>
      <c r="F126" s="188"/>
      <c r="G126" s="15">
        <v>118</v>
      </c>
      <c r="H126" s="129">
        <v>180705</v>
      </c>
      <c r="I126" s="33">
        <v>172711</v>
      </c>
    </row>
    <row r="127" spans="1:9" x14ac:dyDescent="0.2">
      <c r="A127" s="188" t="s">
        <v>100</v>
      </c>
      <c r="B127" s="188"/>
      <c r="C127" s="188"/>
      <c r="D127" s="188"/>
      <c r="E127" s="188"/>
      <c r="F127" s="188"/>
      <c r="G127" s="15">
        <v>119</v>
      </c>
      <c r="H127" s="129">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128">
        <v>367569</v>
      </c>
      <c r="I129" s="33">
        <v>347413</v>
      </c>
    </row>
    <row r="130" spans="1:9" ht="22.15" customHeight="1" x14ac:dyDescent="0.2">
      <c r="A130" s="189" t="s">
        <v>103</v>
      </c>
      <c r="B130" s="189"/>
      <c r="C130" s="189"/>
      <c r="D130" s="189"/>
      <c r="E130" s="189"/>
      <c r="F130" s="189"/>
      <c r="G130" s="15">
        <v>122</v>
      </c>
      <c r="H130" s="33">
        <v>0</v>
      </c>
      <c r="I130" s="33">
        <v>0</v>
      </c>
    </row>
    <row r="131" spans="1:9" x14ac:dyDescent="0.2">
      <c r="A131" s="190" t="s">
        <v>388</v>
      </c>
      <c r="B131" s="190"/>
      <c r="C131" s="190"/>
      <c r="D131" s="190"/>
      <c r="E131" s="190"/>
      <c r="F131" s="190"/>
      <c r="G131" s="16">
        <v>123</v>
      </c>
      <c r="H131" s="34">
        <f>H75+H96+H103+H115+H130</f>
        <v>72151168</v>
      </c>
      <c r="I131" s="34">
        <f>I75+I96+I103+I115+I130</f>
        <v>71015579</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P13" sqref="P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452</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448</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21159231</v>
      </c>
      <c r="I8" s="37">
        <f>SUM(I9:I13)</f>
        <v>12996899</v>
      </c>
      <c r="J8" s="37">
        <f>SUM(J9:J13)</f>
        <v>12141269</v>
      </c>
      <c r="K8" s="37">
        <f>SUM(K9:K13)</f>
        <v>4678886</v>
      </c>
    </row>
    <row r="9" spans="1:11" x14ac:dyDescent="0.2">
      <c r="A9" s="188" t="s">
        <v>121</v>
      </c>
      <c r="B9" s="188"/>
      <c r="C9" s="188"/>
      <c r="D9" s="188"/>
      <c r="E9" s="188"/>
      <c r="F9" s="188"/>
      <c r="G9" s="15">
        <v>126</v>
      </c>
      <c r="H9" s="33">
        <v>699440</v>
      </c>
      <c r="I9" s="33">
        <v>274236</v>
      </c>
      <c r="J9" s="33">
        <v>338715</v>
      </c>
      <c r="K9" s="33">
        <v>0</v>
      </c>
    </row>
    <row r="10" spans="1:11" x14ac:dyDescent="0.2">
      <c r="A10" s="188" t="s">
        <v>122</v>
      </c>
      <c r="B10" s="188"/>
      <c r="C10" s="188"/>
      <c r="D10" s="188"/>
      <c r="E10" s="188"/>
      <c r="F10" s="188"/>
      <c r="G10" s="15">
        <v>127</v>
      </c>
      <c r="H10" s="33">
        <v>15681146</v>
      </c>
      <c r="I10" s="33">
        <v>8157882</v>
      </c>
      <c r="J10" s="33">
        <v>8962156</v>
      </c>
      <c r="K10" s="33">
        <v>3418122</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4610214</v>
      </c>
      <c r="I12" s="33">
        <v>4462993</v>
      </c>
      <c r="J12" s="33">
        <v>887827</v>
      </c>
      <c r="K12" s="33">
        <f>260349+130487</f>
        <v>390836</v>
      </c>
    </row>
    <row r="13" spans="1:11" x14ac:dyDescent="0.2">
      <c r="A13" s="188" t="s">
        <v>125</v>
      </c>
      <c r="B13" s="188"/>
      <c r="C13" s="188"/>
      <c r="D13" s="188"/>
      <c r="E13" s="188"/>
      <c r="F13" s="188"/>
      <c r="G13" s="15">
        <v>130</v>
      </c>
      <c r="H13" s="33">
        <v>168431</v>
      </c>
      <c r="I13" s="33">
        <v>101788</v>
      </c>
      <c r="J13" s="33">
        <v>1952571</v>
      </c>
      <c r="K13" s="33">
        <v>869928</v>
      </c>
    </row>
    <row r="14" spans="1:11" x14ac:dyDescent="0.2">
      <c r="A14" s="216" t="s">
        <v>126</v>
      </c>
      <c r="B14" s="216"/>
      <c r="C14" s="216"/>
      <c r="D14" s="216"/>
      <c r="E14" s="216"/>
      <c r="F14" s="216"/>
      <c r="G14" s="20">
        <v>131</v>
      </c>
      <c r="H14" s="37">
        <f>H15+H16+H20+H24+H25+H26+H29+H36</f>
        <v>16751859</v>
      </c>
      <c r="I14" s="37">
        <f>I15+I16+I20+I24+I25+I26+I29+I36</f>
        <v>8691697</v>
      </c>
      <c r="J14" s="37">
        <f>J15+J16+J20+J24+J25+J26+J29+J36</f>
        <v>12033130</v>
      </c>
      <c r="K14" s="37">
        <f>K15+K16+K20+K24+K25+K26+K29+K36</f>
        <v>4678507</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14677542</v>
      </c>
      <c r="I16" s="37">
        <f>SUM(I17:I19)</f>
        <v>7675766</v>
      </c>
      <c r="J16" s="37">
        <f>SUM(J17:J19)</f>
        <v>9851858</v>
      </c>
      <c r="K16" s="37">
        <f>SUM(K17:K19)</f>
        <v>3696742</v>
      </c>
    </row>
    <row r="17" spans="1:11" x14ac:dyDescent="0.2">
      <c r="A17" s="218" t="s">
        <v>128</v>
      </c>
      <c r="B17" s="218"/>
      <c r="C17" s="218"/>
      <c r="D17" s="218"/>
      <c r="E17" s="218"/>
      <c r="F17" s="218"/>
      <c r="G17" s="15">
        <v>134</v>
      </c>
      <c r="H17" s="33">
        <v>185041</v>
      </c>
      <c r="I17" s="33">
        <v>117400</v>
      </c>
      <c r="J17" s="33">
        <v>338121</v>
      </c>
      <c r="K17" s="33">
        <v>124641</v>
      </c>
    </row>
    <row r="18" spans="1:11" x14ac:dyDescent="0.2">
      <c r="A18" s="218" t="s">
        <v>129</v>
      </c>
      <c r="B18" s="218"/>
      <c r="C18" s="218"/>
      <c r="D18" s="218"/>
      <c r="E18" s="218"/>
      <c r="F18" s="218"/>
      <c r="G18" s="15">
        <v>135</v>
      </c>
      <c r="H18" s="33">
        <v>13250982</v>
      </c>
      <c r="I18" s="33">
        <v>6764691</v>
      </c>
      <c r="J18" s="33">
        <v>8339547</v>
      </c>
      <c r="K18" s="33">
        <v>3081622</v>
      </c>
    </row>
    <row r="19" spans="1:11" x14ac:dyDescent="0.2">
      <c r="A19" s="218" t="s">
        <v>130</v>
      </c>
      <c r="B19" s="218"/>
      <c r="C19" s="218"/>
      <c r="D19" s="218"/>
      <c r="E19" s="218"/>
      <c r="F19" s="218"/>
      <c r="G19" s="15">
        <v>136</v>
      </c>
      <c r="H19" s="33">
        <v>1241519</v>
      </c>
      <c r="I19" s="33">
        <v>793675</v>
      </c>
      <c r="J19" s="33">
        <v>1174190</v>
      </c>
      <c r="K19" s="33">
        <v>490479</v>
      </c>
    </row>
    <row r="20" spans="1:11" x14ac:dyDescent="0.2">
      <c r="A20" s="217" t="s">
        <v>131</v>
      </c>
      <c r="B20" s="217"/>
      <c r="C20" s="217"/>
      <c r="D20" s="217"/>
      <c r="E20" s="217"/>
      <c r="F20" s="217"/>
      <c r="G20" s="20">
        <v>137</v>
      </c>
      <c r="H20" s="37">
        <f>SUM(H21:H23)</f>
        <v>1475018</v>
      </c>
      <c r="I20" s="37">
        <f>SUM(I21:I23)</f>
        <v>746323</v>
      </c>
      <c r="J20" s="37">
        <f>SUM(J21:J23)</f>
        <v>1398298</v>
      </c>
      <c r="K20" s="37">
        <f>SUM(K21:K23)</f>
        <v>659615</v>
      </c>
    </row>
    <row r="21" spans="1:11" x14ac:dyDescent="0.2">
      <c r="A21" s="218" t="s">
        <v>109</v>
      </c>
      <c r="B21" s="218"/>
      <c r="C21" s="218"/>
      <c r="D21" s="218"/>
      <c r="E21" s="218"/>
      <c r="F21" s="218"/>
      <c r="G21" s="15">
        <v>138</v>
      </c>
      <c r="H21" s="33">
        <v>868843</v>
      </c>
      <c r="I21" s="33">
        <v>439878</v>
      </c>
      <c r="J21" s="33">
        <v>838159</v>
      </c>
      <c r="K21" s="33">
        <v>399077</v>
      </c>
    </row>
    <row r="22" spans="1:11" x14ac:dyDescent="0.2">
      <c r="A22" s="218" t="s">
        <v>110</v>
      </c>
      <c r="B22" s="218"/>
      <c r="C22" s="218"/>
      <c r="D22" s="218"/>
      <c r="E22" s="218"/>
      <c r="F22" s="218"/>
      <c r="G22" s="15">
        <v>139</v>
      </c>
      <c r="H22" s="33">
        <v>405770</v>
      </c>
      <c r="I22" s="33">
        <v>204994</v>
      </c>
      <c r="J22" s="33">
        <v>371444</v>
      </c>
      <c r="K22" s="33">
        <v>171790</v>
      </c>
    </row>
    <row r="23" spans="1:11" x14ac:dyDescent="0.2">
      <c r="A23" s="218" t="s">
        <v>111</v>
      </c>
      <c r="B23" s="218"/>
      <c r="C23" s="218"/>
      <c r="D23" s="218"/>
      <c r="E23" s="218"/>
      <c r="F23" s="218"/>
      <c r="G23" s="15">
        <v>140</v>
      </c>
      <c r="H23" s="33">
        <v>200405</v>
      </c>
      <c r="I23" s="33">
        <v>101451</v>
      </c>
      <c r="J23" s="33">
        <v>188695</v>
      </c>
      <c r="K23" s="33">
        <v>88748</v>
      </c>
    </row>
    <row r="24" spans="1:11" x14ac:dyDescent="0.2">
      <c r="A24" s="188" t="s">
        <v>112</v>
      </c>
      <c r="B24" s="188"/>
      <c r="C24" s="188"/>
      <c r="D24" s="188"/>
      <c r="E24" s="188"/>
      <c r="F24" s="188"/>
      <c r="G24" s="15">
        <v>141</v>
      </c>
      <c r="H24" s="33">
        <v>350663</v>
      </c>
      <c r="I24" s="33">
        <v>130963</v>
      </c>
      <c r="J24" s="33">
        <v>395267</v>
      </c>
      <c r="K24" s="33">
        <v>148717</v>
      </c>
    </row>
    <row r="25" spans="1:11" x14ac:dyDescent="0.2">
      <c r="A25" s="188" t="s">
        <v>113</v>
      </c>
      <c r="B25" s="188"/>
      <c r="C25" s="188"/>
      <c r="D25" s="188"/>
      <c r="E25" s="188"/>
      <c r="F25" s="188"/>
      <c r="G25" s="15">
        <v>142</v>
      </c>
      <c r="H25" s="33">
        <v>248636</v>
      </c>
      <c r="I25" s="33">
        <v>138645</v>
      </c>
      <c r="J25" s="33">
        <v>367807</v>
      </c>
      <c r="K25" s="33">
        <v>173433</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0</v>
      </c>
      <c r="I36" s="33">
        <v>0</v>
      </c>
      <c r="J36" s="33">
        <v>19900</v>
      </c>
      <c r="K36" s="33">
        <v>0</v>
      </c>
    </row>
    <row r="37" spans="1:11" x14ac:dyDescent="0.2">
      <c r="A37" s="216" t="s">
        <v>142</v>
      </c>
      <c r="B37" s="216"/>
      <c r="C37" s="216"/>
      <c r="D37" s="216"/>
      <c r="E37" s="216"/>
      <c r="F37" s="216"/>
      <c r="G37" s="20">
        <v>154</v>
      </c>
      <c r="H37" s="37">
        <f>SUM(H38:H47)</f>
        <v>332</v>
      </c>
      <c r="I37" s="37">
        <f>SUM(I38:I47)</f>
        <v>0</v>
      </c>
      <c r="J37" s="37">
        <f>SUM(J38:J47)</f>
        <v>95010</v>
      </c>
      <c r="K37" s="37">
        <f>SUM(K38:K47)</f>
        <v>38439</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80927</v>
      </c>
      <c r="K41" s="33">
        <v>38439</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186</v>
      </c>
      <c r="I44" s="33">
        <v>0</v>
      </c>
      <c r="J44" s="33">
        <v>200</v>
      </c>
      <c r="K44" s="33">
        <v>0</v>
      </c>
    </row>
    <row r="45" spans="1:11" x14ac:dyDescent="0.2">
      <c r="A45" s="188" t="s">
        <v>150</v>
      </c>
      <c r="B45" s="188"/>
      <c r="C45" s="188"/>
      <c r="D45" s="188"/>
      <c r="E45" s="188"/>
      <c r="F45" s="188"/>
      <c r="G45" s="15">
        <v>162</v>
      </c>
      <c r="H45" s="33">
        <v>146</v>
      </c>
      <c r="I45" s="33">
        <v>0</v>
      </c>
      <c r="J45" s="33">
        <v>13883</v>
      </c>
      <c r="K45" s="33">
        <v>0</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29447</v>
      </c>
      <c r="I48" s="37">
        <f>SUM(I49:I55)</f>
        <v>1734</v>
      </c>
      <c r="J48" s="37">
        <f>SUM(J49:J55)</f>
        <v>34557</v>
      </c>
      <c r="K48" s="37">
        <f>SUM(K49:K55)</f>
        <v>4228</v>
      </c>
    </row>
    <row r="49" spans="1:11" ht="25.15" customHeight="1" x14ac:dyDescent="0.2">
      <c r="A49" s="188" t="s">
        <v>154</v>
      </c>
      <c r="B49" s="188"/>
      <c r="C49" s="188"/>
      <c r="D49" s="188"/>
      <c r="E49" s="188"/>
      <c r="F49" s="188"/>
      <c r="G49" s="15">
        <v>166</v>
      </c>
      <c r="H49" s="33">
        <v>19196</v>
      </c>
      <c r="I49" s="33">
        <v>0</v>
      </c>
      <c r="J49" s="33">
        <v>20128</v>
      </c>
      <c r="K49" s="33">
        <v>0</v>
      </c>
    </row>
    <row r="50" spans="1:11" x14ac:dyDescent="0.2">
      <c r="A50" s="212" t="s">
        <v>155</v>
      </c>
      <c r="B50" s="212"/>
      <c r="C50" s="212"/>
      <c r="D50" s="212"/>
      <c r="E50" s="212"/>
      <c r="F50" s="212"/>
      <c r="G50" s="15">
        <v>167</v>
      </c>
      <c r="H50" s="33">
        <v>0</v>
      </c>
      <c r="I50" s="33">
        <v>0</v>
      </c>
      <c r="J50" s="33">
        <v>0</v>
      </c>
      <c r="K50" s="33">
        <v>0</v>
      </c>
    </row>
    <row r="51" spans="1:11" x14ac:dyDescent="0.2">
      <c r="A51" s="212" t="s">
        <v>156</v>
      </c>
      <c r="B51" s="212"/>
      <c r="C51" s="212"/>
      <c r="D51" s="212"/>
      <c r="E51" s="212"/>
      <c r="F51" s="212"/>
      <c r="G51" s="15">
        <v>168</v>
      </c>
      <c r="H51" s="33">
        <v>8460</v>
      </c>
      <c r="I51" s="33">
        <v>2</v>
      </c>
      <c r="J51" s="33">
        <v>9584</v>
      </c>
      <c r="K51" s="33">
        <v>7</v>
      </c>
    </row>
    <row r="52" spans="1:11" x14ac:dyDescent="0.2">
      <c r="A52" s="212" t="s">
        <v>157</v>
      </c>
      <c r="B52" s="212"/>
      <c r="C52" s="212"/>
      <c r="D52" s="212"/>
      <c r="E52" s="212"/>
      <c r="F52" s="212"/>
      <c r="G52" s="15">
        <v>169</v>
      </c>
      <c r="H52" s="33">
        <v>1791</v>
      </c>
      <c r="I52" s="33">
        <v>1732</v>
      </c>
      <c r="J52" s="33">
        <v>0</v>
      </c>
      <c r="K52" s="33">
        <v>4221</v>
      </c>
    </row>
    <row r="53" spans="1:11" x14ac:dyDescent="0.2">
      <c r="A53" s="212" t="s">
        <v>158</v>
      </c>
      <c r="B53" s="212"/>
      <c r="C53" s="212"/>
      <c r="D53" s="212"/>
      <c r="E53" s="212"/>
      <c r="F53" s="212"/>
      <c r="G53" s="15">
        <v>170</v>
      </c>
      <c r="H53" s="33">
        <v>0</v>
      </c>
      <c r="I53" s="33">
        <v>0</v>
      </c>
      <c r="J53" s="33">
        <v>4845</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21159563</v>
      </c>
      <c r="I60" s="37">
        <f t="shared" ref="I60:K60" si="0">I8+I37+I56+I57</f>
        <v>12996899</v>
      </c>
      <c r="J60" s="37">
        <f t="shared" si="0"/>
        <v>12236279</v>
      </c>
      <c r="K60" s="37">
        <f t="shared" si="0"/>
        <v>4717325</v>
      </c>
    </row>
    <row r="61" spans="1:11" x14ac:dyDescent="0.2">
      <c r="A61" s="216" t="s">
        <v>166</v>
      </c>
      <c r="B61" s="216"/>
      <c r="C61" s="216"/>
      <c r="D61" s="216"/>
      <c r="E61" s="216"/>
      <c r="F61" s="216"/>
      <c r="G61" s="20">
        <v>178</v>
      </c>
      <c r="H61" s="37">
        <f>H14+H48+H58+H59</f>
        <v>16781306</v>
      </c>
      <c r="I61" s="37">
        <f t="shared" ref="I61:K61" si="1">I14+I48+I58+I59</f>
        <v>8693431</v>
      </c>
      <c r="J61" s="37">
        <f t="shared" si="1"/>
        <v>12067687</v>
      </c>
      <c r="K61" s="37">
        <f t="shared" si="1"/>
        <v>4682735</v>
      </c>
    </row>
    <row r="62" spans="1:11" x14ac:dyDescent="0.2">
      <c r="A62" s="216" t="s">
        <v>167</v>
      </c>
      <c r="B62" s="216"/>
      <c r="C62" s="216"/>
      <c r="D62" s="216"/>
      <c r="E62" s="216"/>
      <c r="F62" s="216"/>
      <c r="G62" s="20">
        <v>179</v>
      </c>
      <c r="H62" s="37">
        <f>H60-H61</f>
        <v>4378257</v>
      </c>
      <c r="I62" s="37">
        <f t="shared" ref="I62:K62" si="2">I60-I61</f>
        <v>4303468</v>
      </c>
      <c r="J62" s="37">
        <f t="shared" si="2"/>
        <v>168592</v>
      </c>
      <c r="K62" s="37">
        <f t="shared" si="2"/>
        <v>34590</v>
      </c>
    </row>
    <row r="63" spans="1:11" x14ac:dyDescent="0.2">
      <c r="A63" s="215" t="s">
        <v>168</v>
      </c>
      <c r="B63" s="215"/>
      <c r="C63" s="215"/>
      <c r="D63" s="215"/>
      <c r="E63" s="215"/>
      <c r="F63" s="215"/>
      <c r="G63" s="20">
        <v>180</v>
      </c>
      <c r="H63" s="37">
        <f>+IF((H60-H61)&gt;0,(H60-H61),0)</f>
        <v>4378257</v>
      </c>
      <c r="I63" s="37">
        <f t="shared" ref="I63:K63" si="3">+IF((I60-I61)&gt;0,(I60-I61),0)</f>
        <v>4303468</v>
      </c>
      <c r="J63" s="37">
        <f t="shared" si="3"/>
        <v>168592</v>
      </c>
      <c r="K63" s="37">
        <f t="shared" si="3"/>
        <v>34590</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4378257</v>
      </c>
      <c r="I66" s="37">
        <f t="shared" ref="I66:K66" si="5">I62-I65</f>
        <v>4303468</v>
      </c>
      <c r="J66" s="37">
        <f t="shared" si="5"/>
        <v>168592</v>
      </c>
      <c r="K66" s="37">
        <f t="shared" si="5"/>
        <v>34590</v>
      </c>
    </row>
    <row r="67" spans="1:11" x14ac:dyDescent="0.2">
      <c r="A67" s="215" t="s">
        <v>171</v>
      </c>
      <c r="B67" s="215"/>
      <c r="C67" s="215"/>
      <c r="D67" s="215"/>
      <c r="E67" s="215"/>
      <c r="F67" s="215"/>
      <c r="G67" s="20">
        <v>184</v>
      </c>
      <c r="H67" s="37">
        <f>+IF((H62-H65)&gt;0,(H62-H65),0)</f>
        <v>4378257</v>
      </c>
      <c r="I67" s="37">
        <f t="shared" ref="I67:K67" si="6">+IF((I62-I65)&gt;0,(I62-I65),0)</f>
        <v>4303468</v>
      </c>
      <c r="J67" s="37">
        <f t="shared" si="6"/>
        <v>168592</v>
      </c>
      <c r="K67" s="37">
        <f t="shared" si="6"/>
        <v>34590</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4378257</v>
      </c>
      <c r="I89" s="40">
        <v>4303468</v>
      </c>
      <c r="J89" s="40">
        <v>168592</v>
      </c>
      <c r="K89" s="40">
        <v>34590</v>
      </c>
    </row>
    <row r="90" spans="1:11" ht="24" customHeight="1" x14ac:dyDescent="0.2">
      <c r="A90" s="209" t="s">
        <v>192</v>
      </c>
      <c r="B90" s="209"/>
      <c r="C90" s="209"/>
      <c r="D90" s="209"/>
      <c r="E90" s="209"/>
      <c r="F90" s="209"/>
      <c r="G90" s="20">
        <v>203</v>
      </c>
      <c r="H90" s="39">
        <f>SUM(H91:H98)</f>
        <v>0</v>
      </c>
      <c r="I90" s="39">
        <f>SUM(I91:I98)</f>
        <v>0</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0</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0</v>
      </c>
      <c r="I100" s="39">
        <f>I90-I99</f>
        <v>0</v>
      </c>
      <c r="J100" s="39">
        <f>J90-J99</f>
        <v>0</v>
      </c>
      <c r="K100" s="39">
        <f>K90-K99</f>
        <v>0</v>
      </c>
    </row>
    <row r="101" spans="1:11" x14ac:dyDescent="0.2">
      <c r="A101" s="209" t="s">
        <v>202</v>
      </c>
      <c r="B101" s="209"/>
      <c r="C101" s="209"/>
      <c r="D101" s="209"/>
      <c r="E101" s="209"/>
      <c r="F101" s="209"/>
      <c r="G101" s="20">
        <v>214</v>
      </c>
      <c r="H101" s="39">
        <f>H89+H100</f>
        <v>4378257</v>
      </c>
      <c r="I101" s="39">
        <f>I89+I100</f>
        <v>4303468</v>
      </c>
      <c r="J101" s="39">
        <f>J89+J100</f>
        <v>168592</v>
      </c>
      <c r="K101" s="39">
        <f>K89+K100</f>
        <v>34590</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37" zoomScaleNormal="100" zoomScaleSheetLayoutView="100" workbookViewId="0">
      <selection activeCell="N40" sqref="N4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451</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449</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4378257</v>
      </c>
      <c r="I8" s="43">
        <v>168592</v>
      </c>
    </row>
    <row r="9" spans="1:9" ht="12.75" customHeight="1" x14ac:dyDescent="0.2">
      <c r="A9" s="259" t="s">
        <v>211</v>
      </c>
      <c r="B9" s="260"/>
      <c r="C9" s="260"/>
      <c r="D9" s="260"/>
      <c r="E9" s="260"/>
      <c r="F9" s="261"/>
      <c r="G9" s="25">
        <v>2</v>
      </c>
      <c r="H9" s="44">
        <f>H10+H11+H12+H13+H14+H15+H16+H17</f>
        <v>-3003780</v>
      </c>
      <c r="I9" s="44">
        <f>I10+I11+I12+I13+I14+I15+I16+I17</f>
        <v>334814</v>
      </c>
    </row>
    <row r="10" spans="1:9" ht="12.75" customHeight="1" x14ac:dyDescent="0.2">
      <c r="A10" s="256" t="s">
        <v>212</v>
      </c>
      <c r="B10" s="257"/>
      <c r="C10" s="257"/>
      <c r="D10" s="257"/>
      <c r="E10" s="257"/>
      <c r="F10" s="258"/>
      <c r="G10" s="26">
        <v>3</v>
      </c>
      <c r="H10" s="45">
        <v>350663</v>
      </c>
      <c r="I10" s="45">
        <v>395267</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0</v>
      </c>
      <c r="I12" s="45">
        <v>0</v>
      </c>
    </row>
    <row r="13" spans="1:9" ht="12.75" customHeight="1" x14ac:dyDescent="0.2">
      <c r="A13" s="256" t="s">
        <v>215</v>
      </c>
      <c r="B13" s="257"/>
      <c r="C13" s="257"/>
      <c r="D13" s="257"/>
      <c r="E13" s="257"/>
      <c r="F13" s="258"/>
      <c r="G13" s="26">
        <v>6</v>
      </c>
      <c r="H13" s="45">
        <v>-332</v>
      </c>
      <c r="I13" s="45">
        <v>-95010</v>
      </c>
    </row>
    <row r="14" spans="1:9" ht="12.75" customHeight="1" x14ac:dyDescent="0.2">
      <c r="A14" s="256" t="s">
        <v>216</v>
      </c>
      <c r="B14" s="257"/>
      <c r="C14" s="257"/>
      <c r="D14" s="257"/>
      <c r="E14" s="257"/>
      <c r="F14" s="258"/>
      <c r="G14" s="26">
        <v>7</v>
      </c>
      <c r="H14" s="45">
        <v>29447</v>
      </c>
      <c r="I14" s="45">
        <v>34557</v>
      </c>
    </row>
    <row r="15" spans="1:9" ht="12.75" customHeight="1" x14ac:dyDescent="0.2">
      <c r="A15" s="256" t="s">
        <v>217</v>
      </c>
      <c r="B15" s="257"/>
      <c r="C15" s="257"/>
      <c r="D15" s="257"/>
      <c r="E15" s="257"/>
      <c r="F15" s="258"/>
      <c r="G15" s="26">
        <v>8</v>
      </c>
      <c r="H15" s="45">
        <v>0</v>
      </c>
      <c r="I15" s="45">
        <v>0</v>
      </c>
    </row>
    <row r="16" spans="1:9" ht="12.75" customHeight="1" x14ac:dyDescent="0.2">
      <c r="A16" s="256" t="s">
        <v>218</v>
      </c>
      <c r="B16" s="257"/>
      <c r="C16" s="257"/>
      <c r="D16" s="257"/>
      <c r="E16" s="257"/>
      <c r="F16" s="258"/>
      <c r="G16" s="26">
        <v>9</v>
      </c>
      <c r="H16" s="45">
        <v>0</v>
      </c>
      <c r="I16" s="45">
        <v>0</v>
      </c>
    </row>
    <row r="17" spans="1:9" ht="25.15" customHeight="1" x14ac:dyDescent="0.2">
      <c r="A17" s="256" t="s">
        <v>219</v>
      </c>
      <c r="B17" s="257"/>
      <c r="C17" s="257"/>
      <c r="D17" s="257"/>
      <c r="E17" s="257"/>
      <c r="F17" s="258"/>
      <c r="G17" s="26">
        <v>10</v>
      </c>
      <c r="H17" s="45">
        <v>-3383558</v>
      </c>
      <c r="I17" s="45">
        <v>0</v>
      </c>
    </row>
    <row r="18" spans="1:9" ht="28.15" customHeight="1" x14ac:dyDescent="0.2">
      <c r="A18" s="235" t="s">
        <v>390</v>
      </c>
      <c r="B18" s="236"/>
      <c r="C18" s="236"/>
      <c r="D18" s="236"/>
      <c r="E18" s="236"/>
      <c r="F18" s="237"/>
      <c r="G18" s="25">
        <v>11</v>
      </c>
      <c r="H18" s="44">
        <f>H8+H9</f>
        <v>1374477</v>
      </c>
      <c r="I18" s="44">
        <f>I8+I9</f>
        <v>503406</v>
      </c>
    </row>
    <row r="19" spans="1:9" ht="12.75" customHeight="1" x14ac:dyDescent="0.2">
      <c r="A19" s="259" t="s">
        <v>220</v>
      </c>
      <c r="B19" s="260"/>
      <c r="C19" s="260"/>
      <c r="D19" s="260"/>
      <c r="E19" s="260"/>
      <c r="F19" s="261"/>
      <c r="G19" s="25">
        <v>12</v>
      </c>
      <c r="H19" s="44">
        <f>H20+H21+H22+H23</f>
        <v>-1669932</v>
      </c>
      <c r="I19" s="44">
        <f>I20+I21+I22+I23</f>
        <v>-490083</v>
      </c>
    </row>
    <row r="20" spans="1:9" ht="12.75" customHeight="1" x14ac:dyDescent="0.2">
      <c r="A20" s="256" t="s">
        <v>221</v>
      </c>
      <c r="B20" s="257"/>
      <c r="C20" s="257"/>
      <c r="D20" s="257"/>
      <c r="E20" s="257"/>
      <c r="F20" s="258"/>
      <c r="G20" s="26">
        <v>13</v>
      </c>
      <c r="H20" s="45">
        <v>-548471</v>
      </c>
      <c r="I20" s="45">
        <v>-59199</v>
      </c>
    </row>
    <row r="21" spans="1:9" ht="12.75" customHeight="1" x14ac:dyDescent="0.2">
      <c r="A21" s="256" t="s">
        <v>222</v>
      </c>
      <c r="B21" s="257"/>
      <c r="C21" s="257"/>
      <c r="D21" s="257"/>
      <c r="E21" s="257"/>
      <c r="F21" s="258"/>
      <c r="G21" s="26">
        <v>14</v>
      </c>
      <c r="H21" s="45">
        <v>-1389320</v>
      </c>
      <c r="I21" s="45">
        <v>-553358</v>
      </c>
    </row>
    <row r="22" spans="1:9" ht="12.75" customHeight="1" x14ac:dyDescent="0.2">
      <c r="A22" s="256" t="s">
        <v>223</v>
      </c>
      <c r="B22" s="257"/>
      <c r="C22" s="257"/>
      <c r="D22" s="257"/>
      <c r="E22" s="257"/>
      <c r="F22" s="258"/>
      <c r="G22" s="26">
        <v>15</v>
      </c>
      <c r="H22" s="45">
        <v>287525</v>
      </c>
      <c r="I22" s="45">
        <v>-33454</v>
      </c>
    </row>
    <row r="23" spans="1:9" ht="12.75" customHeight="1" x14ac:dyDescent="0.2">
      <c r="A23" s="256" t="s">
        <v>224</v>
      </c>
      <c r="B23" s="257"/>
      <c r="C23" s="257"/>
      <c r="D23" s="257"/>
      <c r="E23" s="257"/>
      <c r="F23" s="258"/>
      <c r="G23" s="26">
        <v>16</v>
      </c>
      <c r="H23" s="45">
        <v>-19666</v>
      </c>
      <c r="I23" s="45">
        <v>155928</v>
      </c>
    </row>
    <row r="24" spans="1:9" ht="12.75" customHeight="1" x14ac:dyDescent="0.2">
      <c r="A24" s="235" t="s">
        <v>225</v>
      </c>
      <c r="B24" s="236"/>
      <c r="C24" s="236"/>
      <c r="D24" s="236"/>
      <c r="E24" s="236"/>
      <c r="F24" s="237"/>
      <c r="G24" s="25">
        <v>17</v>
      </c>
      <c r="H24" s="44">
        <f>H18+H19</f>
        <v>-295455</v>
      </c>
      <c r="I24" s="44">
        <f>I18+I19</f>
        <v>13323</v>
      </c>
    </row>
    <row r="25" spans="1:9" ht="12.75" customHeight="1" x14ac:dyDescent="0.2">
      <c r="A25" s="247" t="s">
        <v>226</v>
      </c>
      <c r="B25" s="248"/>
      <c r="C25" s="248"/>
      <c r="D25" s="248"/>
      <c r="E25" s="248"/>
      <c r="F25" s="249"/>
      <c r="G25" s="26">
        <v>18</v>
      </c>
      <c r="H25" s="45">
        <v>0</v>
      </c>
      <c r="I25" s="45">
        <v>0</v>
      </c>
    </row>
    <row r="26" spans="1:9" ht="12.75" customHeight="1" x14ac:dyDescent="0.2">
      <c r="A26" s="247" t="s">
        <v>227</v>
      </c>
      <c r="B26" s="248"/>
      <c r="C26" s="248"/>
      <c r="D26" s="248"/>
      <c r="E26" s="248"/>
      <c r="F26" s="249"/>
      <c r="G26" s="26">
        <v>19</v>
      </c>
      <c r="H26" s="45">
        <v>0</v>
      </c>
      <c r="I26" s="45">
        <v>0</v>
      </c>
    </row>
    <row r="27" spans="1:9" ht="25.9" customHeight="1" x14ac:dyDescent="0.2">
      <c r="A27" s="238" t="s">
        <v>228</v>
      </c>
      <c r="B27" s="239"/>
      <c r="C27" s="239"/>
      <c r="D27" s="239"/>
      <c r="E27" s="239"/>
      <c r="F27" s="240"/>
      <c r="G27" s="27">
        <v>20</v>
      </c>
      <c r="H27" s="46">
        <f>H24+H25+H26</f>
        <v>-295455</v>
      </c>
      <c r="I27" s="46">
        <f>I24+I25+I26</f>
        <v>13323</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0</v>
      </c>
      <c r="I31" s="48">
        <v>0</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0</v>
      </c>
      <c r="I35" s="49">
        <f>I29+I30+I31+I32+I33+I34</f>
        <v>0</v>
      </c>
    </row>
    <row r="36" spans="1:9" ht="22.9" customHeight="1" x14ac:dyDescent="0.2">
      <c r="A36" s="247" t="s">
        <v>237</v>
      </c>
      <c r="B36" s="248"/>
      <c r="C36" s="248"/>
      <c r="D36" s="248"/>
      <c r="E36" s="248"/>
      <c r="F36" s="249"/>
      <c r="G36" s="26">
        <v>28</v>
      </c>
      <c r="H36" s="48">
        <v>0</v>
      </c>
      <c r="I36" s="48">
        <v>0</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35" t="s">
        <v>242</v>
      </c>
      <c r="B41" s="236"/>
      <c r="C41" s="236"/>
      <c r="D41" s="236"/>
      <c r="E41" s="236"/>
      <c r="F41" s="237"/>
      <c r="G41" s="25">
        <v>33</v>
      </c>
      <c r="H41" s="49">
        <f>H36+H37+H38+H39+H40</f>
        <v>0</v>
      </c>
      <c r="I41" s="49">
        <f>I36+I37+I38+I39+I40</f>
        <v>0</v>
      </c>
    </row>
    <row r="42" spans="1:9" ht="29.45" customHeight="1" x14ac:dyDescent="0.2">
      <c r="A42" s="238" t="s">
        <v>243</v>
      </c>
      <c r="B42" s="239"/>
      <c r="C42" s="239"/>
      <c r="D42" s="239"/>
      <c r="E42" s="239"/>
      <c r="F42" s="240"/>
      <c r="G42" s="27">
        <v>34</v>
      </c>
      <c r="H42" s="50">
        <f>H35+H41</f>
        <v>0</v>
      </c>
      <c r="I42" s="50">
        <f>I35+I41</f>
        <v>0</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0</v>
      </c>
    </row>
    <row r="47" spans="1:9" ht="12.75" customHeight="1" x14ac:dyDescent="0.2">
      <c r="A47" s="247" t="s">
        <v>248</v>
      </c>
      <c r="B47" s="248"/>
      <c r="C47" s="248"/>
      <c r="D47" s="248"/>
      <c r="E47" s="248"/>
      <c r="F47" s="249"/>
      <c r="G47" s="26">
        <v>38</v>
      </c>
      <c r="H47" s="48">
        <v>330036</v>
      </c>
      <c r="I47" s="48">
        <v>743958</v>
      </c>
    </row>
    <row r="48" spans="1:9" ht="22.15" customHeight="1" x14ac:dyDescent="0.2">
      <c r="A48" s="235" t="s">
        <v>249</v>
      </c>
      <c r="B48" s="236"/>
      <c r="C48" s="236"/>
      <c r="D48" s="236"/>
      <c r="E48" s="236"/>
      <c r="F48" s="237"/>
      <c r="G48" s="25">
        <v>39</v>
      </c>
      <c r="H48" s="49">
        <f>H44+H45+H46+H47</f>
        <v>330036</v>
      </c>
      <c r="I48" s="49">
        <f>I44+I45+I46+I47</f>
        <v>743958</v>
      </c>
    </row>
    <row r="49" spans="1:9" ht="24.6" customHeight="1" x14ac:dyDescent="0.2">
      <c r="A49" s="247" t="s">
        <v>389</v>
      </c>
      <c r="B49" s="248"/>
      <c r="C49" s="248"/>
      <c r="D49" s="248"/>
      <c r="E49" s="248"/>
      <c r="F49" s="249"/>
      <c r="G49" s="26">
        <v>40</v>
      </c>
      <c r="H49" s="48">
        <v>0</v>
      </c>
      <c r="I49" s="48">
        <v>0</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-419897</v>
      </c>
      <c r="I53" s="48">
        <v>-349218</v>
      </c>
    </row>
    <row r="54" spans="1:9" ht="30.6" customHeight="1" x14ac:dyDescent="0.2">
      <c r="A54" s="235" t="s">
        <v>254</v>
      </c>
      <c r="B54" s="236"/>
      <c r="C54" s="236"/>
      <c r="D54" s="236"/>
      <c r="E54" s="236"/>
      <c r="F54" s="237"/>
      <c r="G54" s="25">
        <v>45</v>
      </c>
      <c r="H54" s="49">
        <f>H49+H50+H51+H52+H53</f>
        <v>-419897</v>
      </c>
      <c r="I54" s="49">
        <f>I49+I50+I51+I52+I53</f>
        <v>-349218</v>
      </c>
    </row>
    <row r="55" spans="1:9" ht="29.45" customHeight="1" x14ac:dyDescent="0.2">
      <c r="A55" s="250" t="s">
        <v>255</v>
      </c>
      <c r="B55" s="251"/>
      <c r="C55" s="251"/>
      <c r="D55" s="251"/>
      <c r="E55" s="251"/>
      <c r="F55" s="252"/>
      <c r="G55" s="25">
        <v>46</v>
      </c>
      <c r="H55" s="49">
        <f>H48+H54</f>
        <v>-89861</v>
      </c>
      <c r="I55" s="49">
        <f>I48+I54</f>
        <v>394740</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-385316</v>
      </c>
      <c r="I57" s="49">
        <f>I27+I42+I55+I56</f>
        <v>408063</v>
      </c>
    </row>
    <row r="58" spans="1:9" x14ac:dyDescent="0.2">
      <c r="A58" s="253" t="s">
        <v>258</v>
      </c>
      <c r="B58" s="254"/>
      <c r="C58" s="254"/>
      <c r="D58" s="254"/>
      <c r="E58" s="254"/>
      <c r="F58" s="255"/>
      <c r="G58" s="26">
        <v>49</v>
      </c>
      <c r="H58" s="48">
        <v>2475038</v>
      </c>
      <c r="I58" s="48">
        <v>2424348</v>
      </c>
    </row>
    <row r="59" spans="1:9" ht="31.15" customHeight="1" x14ac:dyDescent="0.2">
      <c r="A59" s="238" t="s">
        <v>259</v>
      </c>
      <c r="B59" s="239"/>
      <c r="C59" s="239"/>
      <c r="D59" s="239"/>
      <c r="E59" s="239"/>
      <c r="F59" s="240"/>
      <c r="G59" s="27">
        <v>50</v>
      </c>
      <c r="H59" s="50">
        <f>H57+H58</f>
        <v>2089722</v>
      </c>
      <c r="I59" s="50">
        <f>I57+I58</f>
        <v>2832411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Normal="100" zoomScaleSheetLayoutView="100" workbookViewId="0">
      <selection activeCell="M21" sqref="M2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450</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34" zoomScale="90" zoomScaleNormal="90" zoomScaleSheetLayoutView="100" workbookViewId="0">
      <selection activeCell="S35" sqref="S3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43831</v>
      </c>
      <c r="F2" s="4" t="s">
        <v>0</v>
      </c>
      <c r="G2" s="10">
        <v>44012</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141893670</v>
      </c>
      <c r="I7" s="65">
        <v>0</v>
      </c>
      <c r="J7" s="65">
        <v>27832</v>
      </c>
      <c r="K7" s="65">
        <v>0</v>
      </c>
      <c r="L7" s="65">
        <v>0</v>
      </c>
      <c r="M7" s="65">
        <v>0</v>
      </c>
      <c r="N7" s="65">
        <v>57081</v>
      </c>
      <c r="O7" s="65">
        <v>18384056</v>
      </c>
      <c r="P7" s="65">
        <v>0</v>
      </c>
      <c r="Q7" s="65">
        <v>0</v>
      </c>
      <c r="R7" s="65">
        <v>0</v>
      </c>
      <c r="S7" s="65">
        <v>0</v>
      </c>
      <c r="T7" s="65">
        <v>-103394167</v>
      </c>
      <c r="U7" s="66">
        <f>H7+I7+J7+K7-L7+M7+N7+O7+P7+Q7+R7+S7+T7</f>
        <v>56968472</v>
      </c>
      <c r="V7" s="65">
        <v>0</v>
      </c>
      <c r="W7" s="66">
        <f>U7+V7</f>
        <v>56968472</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141893670</v>
      </c>
      <c r="I10" s="66">
        <f t="shared" ref="I10:W10" si="2">I7+I8+I9</f>
        <v>0</v>
      </c>
      <c r="J10" s="66">
        <f t="shared" si="2"/>
        <v>27832</v>
      </c>
      <c r="K10" s="66">
        <f>K7+K8+K9</f>
        <v>0</v>
      </c>
      <c r="L10" s="66">
        <f t="shared" si="2"/>
        <v>0</v>
      </c>
      <c r="M10" s="66">
        <f t="shared" si="2"/>
        <v>0</v>
      </c>
      <c r="N10" s="66">
        <f t="shared" si="2"/>
        <v>57081</v>
      </c>
      <c r="O10" s="66">
        <f t="shared" si="2"/>
        <v>18384056</v>
      </c>
      <c r="P10" s="66">
        <f t="shared" si="2"/>
        <v>0</v>
      </c>
      <c r="Q10" s="66">
        <f t="shared" si="2"/>
        <v>0</v>
      </c>
      <c r="R10" s="66">
        <f t="shared" si="2"/>
        <v>0</v>
      </c>
      <c r="S10" s="66">
        <f t="shared" si="2"/>
        <v>0</v>
      </c>
      <c r="T10" s="66">
        <f t="shared" si="2"/>
        <v>-103394167</v>
      </c>
      <c r="U10" s="66">
        <f t="shared" si="2"/>
        <v>56968472</v>
      </c>
      <c r="V10" s="66">
        <f t="shared" si="2"/>
        <v>0</v>
      </c>
      <c r="W10" s="66">
        <f t="shared" si="2"/>
        <v>56968472</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5376438</v>
      </c>
      <c r="U11" s="66">
        <f>H11+I11+J11+K11-L11+M11+N11+O11+P11+Q11+R11+S11+T11</f>
        <v>5376438</v>
      </c>
      <c r="V11" s="65">
        <v>0</v>
      </c>
      <c r="W11" s="66">
        <f t="shared" ref="W11:W28" si="3">U11+V11</f>
        <v>5376438</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1851</v>
      </c>
      <c r="O27" s="65">
        <v>-495</v>
      </c>
      <c r="P27" s="65">
        <v>0</v>
      </c>
      <c r="Q27" s="65">
        <v>0</v>
      </c>
      <c r="R27" s="65">
        <v>0</v>
      </c>
      <c r="S27" s="65">
        <v>0</v>
      </c>
      <c r="T27" s="65">
        <v>0</v>
      </c>
      <c r="U27" s="66">
        <f t="shared" si="4"/>
        <v>1356</v>
      </c>
      <c r="V27" s="65">
        <v>0</v>
      </c>
      <c r="W27" s="66">
        <f t="shared" si="3"/>
        <v>1356</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141893670</v>
      </c>
      <c r="I29" s="68">
        <f t="shared" ref="I29:W29" si="5">SUM(I10:I28)</f>
        <v>0</v>
      </c>
      <c r="J29" s="68">
        <f t="shared" si="5"/>
        <v>27832</v>
      </c>
      <c r="K29" s="68">
        <f t="shared" si="5"/>
        <v>0</v>
      </c>
      <c r="L29" s="68">
        <f t="shared" si="5"/>
        <v>0</v>
      </c>
      <c r="M29" s="68">
        <f t="shared" si="5"/>
        <v>0</v>
      </c>
      <c r="N29" s="68">
        <f t="shared" si="5"/>
        <v>58932</v>
      </c>
      <c r="O29" s="68">
        <f t="shared" si="5"/>
        <v>18383561</v>
      </c>
      <c r="P29" s="68">
        <f t="shared" si="5"/>
        <v>0</v>
      </c>
      <c r="Q29" s="68">
        <f t="shared" si="5"/>
        <v>0</v>
      </c>
      <c r="R29" s="68">
        <f t="shared" si="5"/>
        <v>0</v>
      </c>
      <c r="S29" s="68">
        <f t="shared" si="5"/>
        <v>0</v>
      </c>
      <c r="T29" s="68">
        <f t="shared" si="5"/>
        <v>-98017729</v>
      </c>
      <c r="U29" s="68">
        <f t="shared" si="5"/>
        <v>62346266</v>
      </c>
      <c r="V29" s="68">
        <f t="shared" si="5"/>
        <v>0</v>
      </c>
      <c r="W29" s="68">
        <f t="shared" si="5"/>
        <v>62346266</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5376438</v>
      </c>
      <c r="U32" s="66">
        <f t="shared" si="7"/>
        <v>5376438</v>
      </c>
      <c r="V32" s="66">
        <f t="shared" si="7"/>
        <v>0</v>
      </c>
      <c r="W32" s="66">
        <f t="shared" si="7"/>
        <v>5376438</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1851</v>
      </c>
      <c r="O33" s="68">
        <f t="shared" si="8"/>
        <v>-495</v>
      </c>
      <c r="P33" s="68">
        <f t="shared" si="8"/>
        <v>0</v>
      </c>
      <c r="Q33" s="68">
        <f t="shared" si="8"/>
        <v>0</v>
      </c>
      <c r="R33" s="68">
        <f t="shared" si="8"/>
        <v>0</v>
      </c>
      <c r="S33" s="68">
        <f t="shared" si="8"/>
        <v>0</v>
      </c>
      <c r="T33" s="68">
        <f t="shared" si="8"/>
        <v>0</v>
      </c>
      <c r="U33" s="68">
        <f t="shared" si="8"/>
        <v>1356</v>
      </c>
      <c r="V33" s="68">
        <f t="shared" si="8"/>
        <v>0</v>
      </c>
      <c r="W33" s="68">
        <f t="shared" si="8"/>
        <v>1356</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141893670</v>
      </c>
      <c r="I35" s="65">
        <v>0</v>
      </c>
      <c r="J35" s="65">
        <v>27832</v>
      </c>
      <c r="K35" s="65">
        <v>0</v>
      </c>
      <c r="L35" s="65">
        <v>0</v>
      </c>
      <c r="M35" s="65">
        <v>0</v>
      </c>
      <c r="N35" s="65">
        <v>58932</v>
      </c>
      <c r="O35" s="65">
        <v>18383561</v>
      </c>
      <c r="P35" s="65">
        <v>0</v>
      </c>
      <c r="Q35" s="65">
        <v>0</v>
      </c>
      <c r="R35" s="65">
        <v>0</v>
      </c>
      <c r="S35" s="65">
        <v>-98017729</v>
      </c>
      <c r="T35" s="65">
        <v>0</v>
      </c>
      <c r="U35" s="69">
        <f t="shared" ref="U35:U37" si="9">H35+I35+J35+K35-L35+M35+N35+O35+P35+Q35+R35+S35+T35</f>
        <v>62346266</v>
      </c>
      <c r="V35" s="65">
        <v>0</v>
      </c>
      <c r="W35" s="69">
        <f t="shared" ref="W35:W37" si="10">U35+V35</f>
        <v>62346266</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141893670</v>
      </c>
      <c r="I38" s="69">
        <f t="shared" ref="I38:W38" si="11">I35+I36+I37</f>
        <v>0</v>
      </c>
      <c r="J38" s="69">
        <f t="shared" si="11"/>
        <v>27832</v>
      </c>
      <c r="K38" s="69">
        <f t="shared" si="11"/>
        <v>0</v>
      </c>
      <c r="L38" s="69">
        <f t="shared" si="11"/>
        <v>0</v>
      </c>
      <c r="M38" s="69">
        <f t="shared" si="11"/>
        <v>0</v>
      </c>
      <c r="N38" s="69">
        <f t="shared" si="11"/>
        <v>58932</v>
      </c>
      <c r="O38" s="69">
        <f t="shared" si="11"/>
        <v>18383561</v>
      </c>
      <c r="P38" s="69">
        <f t="shared" si="11"/>
        <v>0</v>
      </c>
      <c r="Q38" s="69">
        <f t="shared" si="11"/>
        <v>0</v>
      </c>
      <c r="R38" s="69">
        <f t="shared" si="11"/>
        <v>0</v>
      </c>
      <c r="S38" s="69">
        <f t="shared" si="11"/>
        <v>-98017729</v>
      </c>
      <c r="T38" s="69">
        <f t="shared" si="11"/>
        <v>0</v>
      </c>
      <c r="U38" s="69">
        <f t="shared" si="11"/>
        <v>62346266</v>
      </c>
      <c r="V38" s="69">
        <f t="shared" si="11"/>
        <v>0</v>
      </c>
      <c r="W38" s="69">
        <f t="shared" si="11"/>
        <v>62346266</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168592</v>
      </c>
      <c r="U39" s="69">
        <f t="shared" ref="U39:U56" si="12">H39+I39+J39+K39-L39+M39+N39+O39+P39+Q39+R39+S39+T39</f>
        <v>168592</v>
      </c>
      <c r="V39" s="65">
        <v>0</v>
      </c>
      <c r="W39" s="69">
        <f t="shared" ref="W39:W56" si="13">U39+V39</f>
        <v>168592</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4136</v>
      </c>
      <c r="O55" s="65">
        <v>0</v>
      </c>
      <c r="P55" s="65">
        <v>0</v>
      </c>
      <c r="Q55" s="65">
        <v>0</v>
      </c>
      <c r="R55" s="65">
        <v>0</v>
      </c>
      <c r="S55" s="65">
        <v>0</v>
      </c>
      <c r="T55" s="65">
        <v>0</v>
      </c>
      <c r="U55" s="69">
        <f t="shared" si="12"/>
        <v>4136</v>
      </c>
      <c r="V55" s="65">
        <v>0</v>
      </c>
      <c r="W55" s="69">
        <f t="shared" si="13"/>
        <v>4136</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141893670</v>
      </c>
      <c r="I57" s="70">
        <f t="shared" ref="I57:W57" si="14">SUM(I38:I56)</f>
        <v>0</v>
      </c>
      <c r="J57" s="70">
        <f t="shared" si="14"/>
        <v>27832</v>
      </c>
      <c r="K57" s="70">
        <f t="shared" si="14"/>
        <v>0</v>
      </c>
      <c r="L57" s="70">
        <f t="shared" si="14"/>
        <v>0</v>
      </c>
      <c r="M57" s="70">
        <f t="shared" si="14"/>
        <v>0</v>
      </c>
      <c r="N57" s="70">
        <f t="shared" si="14"/>
        <v>63068</v>
      </c>
      <c r="O57" s="70">
        <f t="shared" si="14"/>
        <v>18383561</v>
      </c>
      <c r="P57" s="70">
        <f t="shared" si="14"/>
        <v>0</v>
      </c>
      <c r="Q57" s="70">
        <f t="shared" si="14"/>
        <v>0</v>
      </c>
      <c r="R57" s="70">
        <f t="shared" si="14"/>
        <v>0</v>
      </c>
      <c r="S57" s="70">
        <f t="shared" si="14"/>
        <v>-98017729</v>
      </c>
      <c r="T57" s="70">
        <f t="shared" si="14"/>
        <v>168592</v>
      </c>
      <c r="U57" s="70">
        <f t="shared" si="14"/>
        <v>62518994</v>
      </c>
      <c r="V57" s="70">
        <f t="shared" si="14"/>
        <v>0</v>
      </c>
      <c r="W57" s="70">
        <f t="shared" si="14"/>
        <v>62518994</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168592</v>
      </c>
      <c r="U60" s="69">
        <f t="shared" si="16"/>
        <v>168592</v>
      </c>
      <c r="V60" s="69">
        <f t="shared" si="16"/>
        <v>0</v>
      </c>
      <c r="W60" s="69">
        <f t="shared" si="16"/>
        <v>168592</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4136</v>
      </c>
      <c r="O61" s="70">
        <f t="shared" si="17"/>
        <v>0</v>
      </c>
      <c r="P61" s="70">
        <f t="shared" si="17"/>
        <v>0</v>
      </c>
      <c r="Q61" s="70">
        <f t="shared" si="17"/>
        <v>0</v>
      </c>
      <c r="R61" s="70">
        <f t="shared" si="17"/>
        <v>0</v>
      </c>
      <c r="S61" s="70">
        <f t="shared" si="17"/>
        <v>0</v>
      </c>
      <c r="T61" s="70">
        <f t="shared" si="17"/>
        <v>0</v>
      </c>
      <c r="U61" s="70">
        <f t="shared" si="17"/>
        <v>4136</v>
      </c>
      <c r="V61" s="70">
        <f t="shared" si="17"/>
        <v>0</v>
      </c>
      <c r="W61" s="70">
        <f t="shared" si="17"/>
        <v>4136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33" sqref="N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2020-07-23T09:28:53Z</cp:lastPrinted>
  <dcterms:created xsi:type="dcterms:W3CDTF">2008-10-17T11:51:54Z</dcterms:created>
  <dcterms:modified xsi:type="dcterms:W3CDTF">2020-07-23T09:51:32Z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