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RDG " sheetId="2" state="hidden" r:id="rId2"/>
    <sheet name="Bilanca  " sheetId="3" r:id="rId3"/>
    <sheet name="RDG  " sheetId="4" r:id="rId4"/>
    <sheet name="NT_I  " sheetId="5" r:id="rId5"/>
    <sheet name="PK  " sheetId="6" r:id="rId6"/>
    <sheet name="Sheet6" sheetId="7" r:id="rId7"/>
  </sheets>
  <definedNames>
    <definedName name="_xlnm.Print_Area" localSheetId="4">'NT_I  '!$A$1:$K$52</definedName>
    <definedName name="_xlnm.Print_Area" localSheetId="0">'OPĆI PODACI'!$A$1:$I$63</definedName>
    <definedName name="_xlnm.Print_Area" localSheetId="5">'PK  '!$A$1:$K$25</definedName>
  </definedNames>
  <calcPr fullCalcOnLoad="1"/>
</workbook>
</file>

<file path=xl/sharedStrings.xml><?xml version="1.0" encoding="utf-8"?>
<sst xmlns="http://schemas.openxmlformats.org/spreadsheetml/2006/main" count="415" uniqueCount="310">
  <si>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</si>
  <si>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</si>
  <si>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</si>
  <si>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</si>
  <si>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</si>
  <si>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</si>
  <si>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</si>
  <si>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</si>
  <si>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</si>
  <si>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</si>
  <si>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</si>
  <si>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</si>
  <si>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</si>
  <si>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</si>
  <si>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</si>
  <si>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</si>
  <si>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</si>
  <si>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</si>
  <si>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</si>
  <si>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</si>
  <si>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</si>
  <si>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</si>
  <si>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</si>
  <si>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</si>
  <si>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</si>
  <si>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</si>
  <si>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</si>
  <si>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</si>
  <si>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</si>
  <si>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</si>
  <si>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</si>
  <si>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</si>
  <si>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</si>
  <si>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</si>
  <si>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</si>
  <si>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</si>
  <si>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</si>
  <si>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</si>
  <si>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</si>
  <si>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</si>
  <si>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</si>
  <si>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</si>
  <si>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</si>
  <si>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</si>
  <si>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</si>
  <si>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</si>
  <si>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</si>
  <si>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</si>
  <si>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</si>
  <si>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</si>
  <si>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</si>
  <si>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</si>
  <si>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</si>
  <si>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</si>
  <si>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</si>
  <si>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</si>
  <si>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</si>
  <si>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</si>
  <si>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</si>
  <si>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</si>
  <si>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</si>
  <si>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</si>
  <si>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</si>
  <si>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</si>
  <si>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</si>
  <si>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</si>
  <si>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</si>
  <si>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</si>
  <si>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</si>
  <si>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</si>
  <si>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</si>
  <si>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</si>
  <si>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</si>
  <si>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</si>
  <si>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</si>
  <si>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</si>
  <si>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</si>
  <si>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</si>
  <si>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</si>
  <si>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</si>
  <si>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</si>
  <si>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</si>
  <si>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</si>
  <si>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</si>
  <si>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</si>
  <si>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</si>
  <si>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</si>
  <si>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</si>
  <si>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</si>
  <si>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</si>
  <si>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</si>
  <si>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</si>
  <si>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</si>
  <si>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</si>
  <si>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</si>
  <si>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</si>
  <si>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</si>
  <si>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</si>
  <si>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</si>
  <si>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</si>
  <si>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</si>
  <si>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</si>
  <si>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</si>
  <si>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</si>
  <si>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</si>
  <si>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</si>
  <si>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</si>
  <si>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</si>
  <si>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</si>
  <si>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</si>
  <si>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</si>
  <si>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</si>
  <si>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</si>
  <si>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</si>
  <si>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</si>
  <si>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</si>
  <si>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</si>
  <si>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</si>
  <si>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</si>
  <si>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</si>
  <si>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</si>
  <si>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</si>
  <si>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</si>
  <si>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</si>
  <si>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</si>
  <si>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</si>
  <si>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</si>
  <si>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</si>
  <si>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</si>
  <si>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</si>
  <si>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</si>
  <si>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</si>
  <si>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</si>
  <si>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</si>
  <si>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</si>
  <si>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</si>
  <si>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</si>
  <si>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</si>
  <si>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</si>
  <si>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</si>
  <si>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</si>
  <si>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</si>
  <si>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</si>
  <si>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</si>
  <si>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</si>
  <si>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</si>
  <si>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</si>
  <si>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</si>
  <si>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</si>
  <si>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</si>
  <si>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</si>
  <si>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</si>
  <si>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</si>
  <si>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</si>
  <si>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</si>
  <si>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</si>
  <si>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</si>
  <si>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</si>
  <si>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</si>
  <si>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</si>
  <si>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</si>
  <si>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</si>
  <si>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</si>
  <si>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</si>
  <si>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</si>
  <si>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</si>
  <si>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</si>
  <si>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</si>
  <si>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</si>
  <si>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</si>
  <si>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</si>
  <si>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</si>
  <si>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</si>
  <si>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</si>
  <si>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</si>
  <si>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</si>
  <si>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</si>
  <si>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</si>
  <si>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</si>
  <si>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</si>
  <si>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</si>
  <si>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</si>
  <si>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</si>
  <si>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</si>
  <si>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</si>
  <si>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</si>
  <si>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</si>
  <si>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</si>
  <si>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</si>
  <si>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</si>
  <si>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</si>
  <si>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</si>
  <si>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</si>
  <si>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</si>
  <si>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</si>
  <si>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</si>
  <si>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</si>
  <si>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</si>
  <si>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</si>
  <si>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</si>
  <si>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</si>
  <si>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</si>
  <si>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</si>
  <si>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</si>
  <si>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</si>
  <si>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</si>
  <si>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</si>
  <si>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</si>
  <si>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</si>
  <si>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</si>
  <si>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</si>
  <si>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</si>
  <si>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</si>
  <si>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</si>
  <si>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</si>
  <si>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</si>
  <si>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</si>
  <si>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</si>
  <si>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</si>
  <si>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</si>
  <si>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</si>
  <si>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</si>
  <si>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</si>
  <si>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</si>
  <si>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</si>
  <si>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</si>
  <si>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</si>
  <si>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</si>
  <si>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</si>
  <si>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</si>
  <si>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</si>
  <si>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</si>
  <si>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</si>
  <si>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</si>
  <si>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</si>
  <si>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</si>
  <si>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</si>
  <si>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</si>
  <si>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</si>
  <si>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</si>
  <si>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</si>
  <si>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</si>
  <si>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</si>
  <si>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</si>
  <si>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</si>
  <si>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</si>
  <si>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</si>
  <si>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</si>
  <si>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</si>
  <si>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</si>
  <si>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</si>
  <si>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</si>
  <si>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</si>
  <si>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</si>
  <si>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</si>
  <si>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</si>
  <si>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</si>
  <si>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</si>
  <si>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</si>
  <si>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</si>
  <si>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</si>
  <si>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</si>
  <si>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</si>
  <si>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</si>
  <si>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</si>
  <si>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</si>
  <si>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</si>
  <si>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</si>
  <si>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</si>
  <si>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</si>
  <si>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</si>
  <si>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</si>
  <si>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</si>
  <si>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</si>
  <si>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</si>
  <si>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</si>
  <si>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</si>
  <si>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</si>
  <si>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</si>
  <si>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</si>
  <si>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</si>
  <si>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</si>
  <si>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</si>
  <si>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</si>
  <si>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03225674</t>
  </si>
  <si>
    <t>080046355</t>
  </si>
  <si>
    <t>25435300118</t>
  </si>
  <si>
    <t xml:space="preserve">Žitnjak d.d. </t>
  </si>
  <si>
    <t>Zagreb</t>
  </si>
  <si>
    <t>Marijana Čavića 8</t>
  </si>
  <si>
    <t>www.zitnjak.hr</t>
  </si>
  <si>
    <t>ne</t>
  </si>
  <si>
    <t xml:space="preserve">AKTIVA </t>
  </si>
  <si>
    <t>4639</t>
  </si>
  <si>
    <t xml:space="preserve">Obveznik:    ŽITNJAK D.D. </t>
  </si>
  <si>
    <t xml:space="preserve">Obveznik:  ŽITNJAK D.D. </t>
  </si>
  <si>
    <t xml:space="preserve">Obveznik:   ŽITNJAK D.D. </t>
  </si>
  <si>
    <t xml:space="preserve"> </t>
  </si>
  <si>
    <t>u razdoblju 01.01.2017. do 30.06.2017.</t>
  </si>
  <si>
    <t>Josip Šiljeg</t>
  </si>
  <si>
    <t>01 2411 549</t>
  </si>
  <si>
    <t>1.1.2018.</t>
  </si>
  <si>
    <t>30.09.2018.</t>
  </si>
  <si>
    <t>21</t>
  </si>
  <si>
    <t>Dubravka Fureš</t>
  </si>
  <si>
    <t>01 2411 552</t>
  </si>
  <si>
    <t>dubravka.fures@zitnjak.hr</t>
  </si>
  <si>
    <t>u razdoblju 01.01.2018. do 30.09.2018.</t>
  </si>
  <si>
    <t>stanje na dan 30.09.2018.</t>
  </si>
  <si>
    <t>zitnjak@zitnjak.hr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</si>
</sst>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 CE"/>
      <family val="0"/>
    </font>
    <font>
      <b/>
      <sz val="11"/>
      <name val="Arial C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9" fillId="0" borderId="7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0" fillId="32" borderId="8" applyNumberFormat="0" applyFont="0" applyAlignment="0" applyProtection="0"/>
    <xf numFmtId="0" fontId="20" fillId="0" borderId="0">
      <alignment/>
      <protection/>
    </xf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3" fillId="0" borderId="17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8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9" xfId="65" applyFont="1" applyBorder="1" applyAlignment="1" applyProtection="1">
      <alignment/>
      <protection hidden="1"/>
    </xf>
    <xf numFmtId="0" fontId="3" fillId="0" borderId="19" xfId="65" applyFont="1" applyBorder="1" applyAlignment="1">
      <alignment/>
      <protection/>
    </xf>
    <xf numFmtId="0" fontId="13" fillId="0" borderId="0" xfId="70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3" fillId="0" borderId="18" xfId="65" applyFont="1" applyBorder="1" applyAlignment="1">
      <alignment/>
      <protection/>
    </xf>
    <xf numFmtId="0" fontId="3" fillId="0" borderId="22" xfId="65" applyFont="1" applyBorder="1" applyAlignment="1">
      <alignment/>
      <protection/>
    </xf>
    <xf numFmtId="0" fontId="3" fillId="0" borderId="23" xfId="65" applyFont="1" applyFill="1" applyBorder="1" applyAlignment="1" applyProtection="1">
      <alignment horizontal="left" vertical="center" wrapText="1"/>
      <protection hidden="1"/>
    </xf>
    <xf numFmtId="0" fontId="3" fillId="0" borderId="17" xfId="65" applyFont="1" applyFill="1" applyBorder="1" applyAlignment="1" applyProtection="1">
      <alignment vertical="center"/>
      <protection hidden="1"/>
    </xf>
    <xf numFmtId="0" fontId="3" fillId="0" borderId="23" xfId="65" applyFont="1" applyBorder="1" applyAlignment="1" applyProtection="1">
      <alignment horizontal="left" vertical="center" wrapText="1"/>
      <protection hidden="1"/>
    </xf>
    <xf numFmtId="0" fontId="3" fillId="0" borderId="17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3" xfId="65" applyFont="1" applyFill="1" applyBorder="1" applyAlignment="1" applyProtection="1">
      <alignment/>
      <protection hidden="1"/>
    </xf>
    <xf numFmtId="0" fontId="3" fillId="0" borderId="23" xfId="65" applyFont="1" applyBorder="1" applyAlignment="1" applyProtection="1">
      <alignment wrapText="1"/>
      <protection hidden="1"/>
    </xf>
    <xf numFmtId="0" fontId="3" fillId="0" borderId="17" xfId="65" applyFont="1" applyBorder="1" applyAlignment="1" applyProtection="1">
      <alignment horizontal="right"/>
      <protection hidden="1"/>
    </xf>
    <xf numFmtId="0" fontId="3" fillId="0" borderId="23" xfId="65" applyFont="1" applyBorder="1" applyAlignment="1" applyProtection="1">
      <alignment/>
      <protection hidden="1"/>
    </xf>
    <xf numFmtId="0" fontId="3" fillId="0" borderId="17" xfId="65" applyFont="1" applyBorder="1" applyAlignment="1" applyProtection="1">
      <alignment horizontal="right" wrapText="1"/>
      <protection hidden="1"/>
    </xf>
    <xf numFmtId="0" fontId="2" fillId="0" borderId="23" xfId="65" applyFont="1" applyFill="1" applyBorder="1" applyAlignment="1" applyProtection="1">
      <alignment horizontal="right" vertical="center"/>
      <protection hidden="1" locked="0"/>
    </xf>
    <xf numFmtId="0" fontId="3" fillId="0" borderId="23" xfId="65" applyFont="1" applyBorder="1" applyAlignment="1" applyProtection="1">
      <alignment vertical="top"/>
      <protection hidden="1"/>
    </xf>
    <xf numFmtId="0" fontId="3" fillId="0" borderId="23" xfId="65" applyFont="1" applyBorder="1" applyAlignment="1" applyProtection="1">
      <alignment horizontal="left" vertical="top" wrapText="1"/>
      <protection hidden="1"/>
    </xf>
    <xf numFmtId="0" fontId="3" fillId="0" borderId="17" xfId="65" applyFont="1" applyBorder="1" applyAlignment="1">
      <alignment/>
      <protection/>
    </xf>
    <xf numFmtId="0" fontId="3" fillId="0" borderId="23" xfId="65" applyFont="1" applyBorder="1" applyAlignment="1" applyProtection="1">
      <alignment horizontal="left" vertical="top" indent="2"/>
      <protection hidden="1"/>
    </xf>
    <xf numFmtId="0" fontId="3" fillId="0" borderId="23" xfId="65" applyFont="1" applyBorder="1" applyAlignment="1" applyProtection="1">
      <alignment horizontal="left" vertical="top" wrapText="1" indent="2"/>
      <protection hidden="1"/>
    </xf>
    <xf numFmtId="0" fontId="3" fillId="0" borderId="17" xfId="65" applyFont="1" applyBorder="1" applyAlignment="1" applyProtection="1">
      <alignment horizontal="right" vertical="top"/>
      <protection hidden="1"/>
    </xf>
    <xf numFmtId="49" fontId="2" fillId="0" borderId="23" xfId="65" applyNumberFormat="1" applyFont="1" applyBorder="1" applyAlignment="1" applyProtection="1">
      <alignment horizontal="center" vertical="center"/>
      <protection hidden="1" locked="0"/>
    </xf>
    <xf numFmtId="0" fontId="3" fillId="0" borderId="17" xfId="65" applyFont="1" applyBorder="1" applyAlignment="1" applyProtection="1">
      <alignment horizontal="left" vertical="top"/>
      <protection hidden="1"/>
    </xf>
    <xf numFmtId="0" fontId="3" fillId="0" borderId="23" xfId="65" applyFont="1" applyBorder="1" applyAlignment="1" applyProtection="1">
      <alignment horizontal="left"/>
      <protection hidden="1"/>
    </xf>
    <xf numFmtId="0" fontId="3" fillId="0" borderId="22" xfId="65" applyFont="1" applyBorder="1" applyAlignment="1" applyProtection="1">
      <alignment/>
      <protection hidden="1"/>
    </xf>
    <xf numFmtId="0" fontId="3" fillId="0" borderId="17" xfId="65" applyFont="1" applyBorder="1" applyAlignment="1" applyProtection="1">
      <alignment horizontal="left"/>
      <protection hidden="1"/>
    </xf>
    <xf numFmtId="0" fontId="3" fillId="0" borderId="23" xfId="65" applyFont="1" applyFill="1" applyBorder="1" applyAlignment="1" applyProtection="1">
      <alignment vertical="center"/>
      <protection hidden="1"/>
    </xf>
    <xf numFmtId="0" fontId="13" fillId="0" borderId="23" xfId="70" applyFont="1" applyFill="1" applyBorder="1" applyAlignment="1" applyProtection="1">
      <alignment vertical="center"/>
      <protection hidden="1"/>
    </xf>
    <xf numFmtId="0" fontId="13" fillId="0" borderId="0" xfId="70" applyFont="1" applyBorder="1" applyAlignment="1" applyProtection="1">
      <alignment horizontal="left"/>
      <protection hidden="1"/>
    </xf>
    <xf numFmtId="0" fontId="9" fillId="0" borderId="0" xfId="70" applyBorder="1" applyAlignment="1">
      <alignment/>
      <protection/>
    </xf>
    <xf numFmtId="0" fontId="9" fillId="0" borderId="23" xfId="70" applyBorder="1" applyAlignment="1">
      <alignment/>
      <protection/>
    </xf>
    <xf numFmtId="0" fontId="2" fillId="0" borderId="17" xfId="65" applyFont="1" applyBorder="1" applyAlignment="1" applyProtection="1">
      <alignment vertical="center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25" xfId="65" applyFont="1" applyFill="1" applyBorder="1" applyAlignment="1" applyProtection="1">
      <alignment horizontal="right" vertical="top" wrapText="1"/>
      <protection hidden="1"/>
    </xf>
    <xf numFmtId="0" fontId="3" fillId="0" borderId="26" xfId="65" applyFont="1" applyFill="1" applyBorder="1" applyAlignment="1" applyProtection="1">
      <alignment horizontal="right" vertical="top" wrapText="1"/>
      <protection hidden="1"/>
    </xf>
    <xf numFmtId="0" fontId="3" fillId="0" borderId="26" xfId="65" applyFont="1" applyFill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/>
      <protection hidden="1"/>
    </xf>
    <xf numFmtId="0" fontId="2" fillId="0" borderId="17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14" fontId="2" fillId="33" borderId="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1" fillId="34" borderId="16" xfId="0" applyNumberFormat="1" applyFont="1" applyFill="1" applyBorder="1" applyAlignment="1" applyProtection="1">
      <alignment vertical="center"/>
      <protection locked="0"/>
    </xf>
    <xf numFmtId="3" fontId="1" fillId="34" borderId="11" xfId="0" applyNumberFormat="1" applyFont="1" applyFill="1" applyBorder="1" applyAlignment="1" applyProtection="1">
      <alignment vertical="center"/>
      <protection hidden="1"/>
    </xf>
    <xf numFmtId="3" fontId="1" fillId="34" borderId="16" xfId="0" applyNumberFormat="1" applyFont="1" applyFill="1" applyBorder="1" applyAlignment="1" applyProtection="1">
      <alignment vertical="center"/>
      <protection hidden="1"/>
    </xf>
    <xf numFmtId="167" fontId="2" fillId="34" borderId="11" xfId="0" applyNumberFormat="1" applyFont="1" applyFill="1" applyBorder="1" applyAlignment="1">
      <alignment horizontal="center" vertical="center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34" borderId="11" xfId="0" applyNumberFormat="1" applyFont="1" applyFill="1" applyBorder="1" applyAlignment="1" applyProtection="1">
      <alignment vertical="center"/>
      <protection locked="0"/>
    </xf>
    <xf numFmtId="167" fontId="2" fillId="34" borderId="14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hidden="1"/>
    </xf>
    <xf numFmtId="3" fontId="6" fillId="34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3" fontId="1" fillId="33" borderId="0" xfId="0" applyNumberFormat="1" applyFont="1" applyFill="1" applyBorder="1" applyAlignment="1" applyProtection="1">
      <alignment vertical="center"/>
      <protection hidden="1"/>
    </xf>
    <xf numFmtId="0" fontId="0" fillId="0" borderId="0" xfId="65" applyFont="1" applyAlignment="1">
      <alignment/>
      <protection/>
    </xf>
    <xf numFmtId="0" fontId="0" fillId="0" borderId="0" xfId="0" applyFont="1" applyFill="1" applyAlignment="1">
      <alignment/>
    </xf>
    <xf numFmtId="0" fontId="10" fillId="0" borderId="0" xfId="7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7" fillId="0" borderId="0" xfId="70" applyFont="1" applyFill="1" applyBorder="1" applyAlignment="1" applyProtection="1">
      <alignment horizontal="center" vertical="center"/>
      <protection hidden="1"/>
    </xf>
    <xf numFmtId="14" fontId="7" fillId="0" borderId="0" xfId="7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0" applyFont="1" applyFill="1" applyBorder="1" applyAlignment="1">
      <alignment wrapText="1"/>
      <protection/>
    </xf>
    <xf numFmtId="49" fontId="6" fillId="0" borderId="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0" fillId="0" borderId="30" xfId="65" applyFont="1" applyBorder="1" applyAlignment="1">
      <alignment/>
      <protection/>
    </xf>
    <xf numFmtId="0" fontId="10" fillId="0" borderId="18" xfId="65" applyFont="1" applyBorder="1" applyAlignment="1">
      <alignment/>
      <protection/>
    </xf>
    <xf numFmtId="0" fontId="2" fillId="0" borderId="17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3" xfId="65" applyFont="1" applyFill="1" applyBorder="1" applyAlignment="1" applyProtection="1">
      <alignment horizontal="left" vertical="center" wrapText="1"/>
      <protection hidden="1"/>
    </xf>
    <xf numFmtId="0" fontId="11" fillId="0" borderId="17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3" xfId="65" applyFont="1" applyBorder="1" applyAlignment="1" applyProtection="1">
      <alignment horizontal="center" vertical="center" wrapText="1"/>
      <protection hidden="1"/>
    </xf>
    <xf numFmtId="0" fontId="3" fillId="0" borderId="17" xfId="65" applyFont="1" applyBorder="1" applyAlignment="1" applyProtection="1">
      <alignment horizontal="right" vertical="center"/>
      <protection hidden="1"/>
    </xf>
    <xf numFmtId="0" fontId="3" fillId="0" borderId="23" xfId="65" applyFont="1" applyBorder="1" applyAlignment="1" applyProtection="1">
      <alignment horizontal="right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1" fillId="0" borderId="17" xfId="65" applyFont="1" applyBorder="1" applyAlignment="1" applyProtection="1">
      <alignment horizontal="right" vertical="center" wrapText="1"/>
      <protection hidden="1"/>
    </xf>
    <xf numFmtId="0" fontId="1" fillId="0" borderId="23" xfId="65" applyFont="1" applyBorder="1" applyAlignment="1" applyProtection="1">
      <alignment horizontal="right" wrapText="1"/>
      <protection hidden="1"/>
    </xf>
    <xf numFmtId="0" fontId="3" fillId="0" borderId="17" xfId="65" applyFont="1" applyBorder="1" applyAlignment="1" applyProtection="1">
      <alignment horizontal="right" vertical="center" wrapText="1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7" xfId="65" applyFont="1" applyBorder="1" applyAlignment="1" applyProtection="1">
      <alignment horizontal="right" wrapText="1"/>
      <protection hidden="1"/>
    </xf>
    <xf numFmtId="0" fontId="2" fillId="33" borderId="25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5" xfId="55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 locked="0"/>
    </xf>
    <xf numFmtId="0" fontId="3" fillId="0" borderId="0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25" xfId="65" applyFont="1" applyFill="1" applyBorder="1" applyAlignment="1" applyProtection="1">
      <alignment horizontal="left" vertical="center"/>
      <protection hidden="1" locked="0"/>
    </xf>
    <xf numFmtId="0" fontId="3" fillId="0" borderId="26" xfId="65" applyFont="1" applyFill="1" applyBorder="1" applyAlignment="1">
      <alignment horizontal="left"/>
      <protection/>
    </xf>
    <xf numFmtId="0" fontId="3" fillId="0" borderId="27" xfId="65" applyFont="1" applyFill="1" applyBorder="1" applyAlignment="1">
      <alignment horizontal="left"/>
      <protection/>
    </xf>
    <xf numFmtId="0" fontId="3" fillId="0" borderId="17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3" xfId="65" applyFont="1" applyBorder="1" applyAlignment="1">
      <alignment horizontal="center"/>
      <protection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26" xfId="65" applyFont="1" applyFill="1" applyBorder="1" applyAlignment="1">
      <alignment/>
      <protection/>
    </xf>
    <xf numFmtId="0" fontId="3" fillId="0" borderId="27" xfId="65" applyFont="1" applyFill="1" applyBorder="1" applyAlignment="1">
      <alignment/>
      <protection/>
    </xf>
    <xf numFmtId="49" fontId="2" fillId="0" borderId="25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23" xfId="65" applyFont="1" applyBorder="1" applyAlignment="1" applyProtection="1">
      <alignment horizontal="right" wrapText="1"/>
      <protection hidden="1"/>
    </xf>
    <xf numFmtId="0" fontId="3" fillId="0" borderId="18" xfId="65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 vertical="center"/>
      <protection hidden="1" locked="0"/>
    </xf>
    <xf numFmtId="49" fontId="2" fillId="33" borderId="25" xfId="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49" fontId="4" fillId="33" borderId="25" xfId="55" applyNumberFormat="1" applyFill="1" applyBorder="1" applyAlignment="1" applyProtection="1">
      <alignment horizontal="left" vertical="center"/>
      <protection hidden="1" locked="0"/>
    </xf>
    <xf numFmtId="0" fontId="3" fillId="0" borderId="0" xfId="65" applyFont="1" applyBorder="1" applyAlignment="1" applyProtection="1">
      <alignment vertical="center"/>
      <protection hidden="1"/>
    </xf>
    <xf numFmtId="0" fontId="15" fillId="0" borderId="0" xfId="70" applyFont="1" applyBorder="1" applyAlignment="1" applyProtection="1">
      <alignment horizontal="left"/>
      <protection hidden="1"/>
    </xf>
    <xf numFmtId="0" fontId="16" fillId="0" borderId="0" xfId="70" applyFont="1" applyBorder="1" applyAlignment="1">
      <alignment/>
      <protection/>
    </xf>
    <xf numFmtId="0" fontId="13" fillId="0" borderId="0" xfId="70" applyFont="1" applyBorder="1" applyAlignment="1" applyProtection="1">
      <alignment horizontal="left"/>
      <protection hidden="1"/>
    </xf>
    <xf numFmtId="0" fontId="9" fillId="0" borderId="0" xfId="70" applyBorder="1" applyAlignment="1">
      <alignment/>
      <protection/>
    </xf>
    <xf numFmtId="0" fontId="9" fillId="0" borderId="23" xfId="70" applyBorder="1" applyAlignment="1">
      <alignment/>
      <protection/>
    </xf>
    <xf numFmtId="0" fontId="3" fillId="0" borderId="31" xfId="65" applyFont="1" applyBorder="1" applyAlignment="1" applyProtection="1">
      <alignment horizontal="center" vertical="top"/>
      <protection hidden="1"/>
    </xf>
    <xf numFmtId="0" fontId="3" fillId="0" borderId="31" xfId="65" applyFont="1" applyBorder="1" applyAlignment="1">
      <alignment horizontal="center"/>
      <protection/>
    </xf>
    <xf numFmtId="0" fontId="3" fillId="0" borderId="32" xfId="65" applyFont="1" applyBorder="1" applyAlignment="1">
      <alignment/>
      <protection/>
    </xf>
    <xf numFmtId="0" fontId="3" fillId="0" borderId="26" xfId="65" applyFont="1" applyFill="1" applyBorder="1" applyAlignment="1" applyProtection="1">
      <alignment horizontal="center" vertical="top"/>
      <protection hidden="1"/>
    </xf>
    <xf numFmtId="0" fontId="3" fillId="0" borderId="26" xfId="65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4" borderId="43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34" borderId="40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vertical="center" wrapText="1"/>
    </xf>
    <xf numFmtId="0" fontId="0" fillId="34" borderId="45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10" fillId="0" borderId="0" xfId="7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70" applyFont="1" applyFill="1" applyBorder="1" applyAlignment="1" applyProtection="1">
      <alignment horizontal="center" vertical="center"/>
      <protection hidden="1"/>
    </xf>
    <xf numFmtId="14" fontId="7" fillId="0" borderId="0" xfId="7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0" applyFont="1" applyFill="1" applyBorder="1" applyAlignment="1">
      <alignment vertical="center"/>
      <protection/>
    </xf>
    <xf numFmtId="49" fontId="6" fillId="0" borderId="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   si" xfId="61"/>
    <cellStyle name="Normal 2" xfId="62"/>
    <cellStyle name="Normal 2 2" xfId="63"/>
    <cellStyle name="Normal 3" xfId="64"/>
    <cellStyle name="Normal_TFI-POD" xfId="65"/>
    <cellStyle name="Note" xfId="66"/>
    <cellStyle name="Obično_4.PLAN PO RJ 2010 PO MJ" xfId="67"/>
    <cellStyle name="Output" xfId="68"/>
    <cellStyle name="Percent" xfId="69"/>
    <cellStyle name="Style 1" xfId="70"/>
    <cellStyle name="Style 1 2" xfId="71"/>
    <cellStyle name="Style 1 2 2" xfId="72"/>
    <cellStyle name="Style 1 3" xfId="73"/>
    <cellStyle name="Title" xfId="74"/>
    <cellStyle name="Total" xfId="75"/>
    <cellStyle name="Warning Text" xfId="7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54</xdr:row>
      <xdr:rowOff>133350</xdr:rowOff>
    </xdr:from>
    <xdr:to>
      <xdr:col>9</xdr:col>
      <xdr:colOff>76200</xdr:colOff>
      <xdr:row>70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8943975"/>
          <a:ext cx="31623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59</xdr:row>
      <xdr:rowOff>9525</xdr:rowOff>
    </xdr:from>
    <xdr:to>
      <xdr:col>3</xdr:col>
      <xdr:colOff>123825</xdr:colOff>
      <xdr:row>62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9629775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tnjak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dubravka.fures@zitnjak.h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20" sqref="C20:I20"/>
    </sheetView>
  </sheetViews>
  <sheetFormatPr defaultColWidth="9.140625" defaultRowHeight="12.75"/>
  <cols>
    <col min="1" max="1" width="9.140625" style="115" customWidth="1"/>
    <col min="2" max="2" width="13.00390625" style="115" customWidth="1"/>
    <col min="3" max="4" width="9.140625" style="115" customWidth="1"/>
    <col min="5" max="5" width="11.421875" style="115" customWidth="1"/>
    <col min="6" max="6" width="9.140625" style="115" customWidth="1"/>
    <col min="7" max="7" width="15.57421875" style="115" customWidth="1"/>
    <col min="8" max="9" width="14.421875" style="115" customWidth="1"/>
    <col min="10" max="16384" width="9.140625" style="115" customWidth="1"/>
  </cols>
  <sheetData>
    <row r="1" spans="1:12" ht="15.75">
      <c r="A1" s="126" t="s">
        <v>214</v>
      </c>
      <c r="B1" s="127"/>
      <c r="C1" s="127"/>
      <c r="D1" s="55"/>
      <c r="E1" s="55"/>
      <c r="F1" s="55"/>
      <c r="G1" s="55"/>
      <c r="H1" s="55"/>
      <c r="I1" s="56"/>
      <c r="J1" s="10"/>
      <c r="K1" s="10"/>
      <c r="L1" s="10"/>
    </row>
    <row r="2" spans="1:12" ht="12.75">
      <c r="A2" s="128" t="s">
        <v>215</v>
      </c>
      <c r="B2" s="129"/>
      <c r="C2" s="129"/>
      <c r="D2" s="130"/>
      <c r="E2" s="93" t="s">
        <v>301</v>
      </c>
      <c r="F2" s="11"/>
      <c r="G2" s="12" t="s">
        <v>216</v>
      </c>
      <c r="H2" s="93" t="s">
        <v>302</v>
      </c>
      <c r="I2" s="57"/>
      <c r="J2" s="10"/>
      <c r="K2" s="10"/>
      <c r="L2" s="10"/>
    </row>
    <row r="3" spans="1:12" ht="12.75">
      <c r="A3" s="58"/>
      <c r="B3" s="13"/>
      <c r="C3" s="13"/>
      <c r="D3" s="13"/>
      <c r="E3" s="14"/>
      <c r="F3" s="14"/>
      <c r="G3" s="13"/>
      <c r="H3" s="13"/>
      <c r="I3" s="59"/>
      <c r="J3" s="10"/>
      <c r="K3" s="10"/>
      <c r="L3" s="10"/>
    </row>
    <row r="4" spans="1:12" ht="15">
      <c r="A4" s="131" t="s">
        <v>280</v>
      </c>
      <c r="B4" s="132"/>
      <c r="C4" s="132"/>
      <c r="D4" s="132"/>
      <c r="E4" s="132"/>
      <c r="F4" s="132"/>
      <c r="G4" s="132"/>
      <c r="H4" s="132"/>
      <c r="I4" s="133"/>
      <c r="J4" s="10"/>
      <c r="K4" s="10"/>
      <c r="L4" s="10"/>
    </row>
    <row r="5" spans="1:12" ht="12.75">
      <c r="A5" s="60"/>
      <c r="B5" s="15"/>
      <c r="C5" s="15"/>
      <c r="D5" s="15"/>
      <c r="E5" s="16"/>
      <c r="F5" s="61"/>
      <c r="G5" s="17"/>
      <c r="H5" s="18"/>
      <c r="I5" s="62"/>
      <c r="J5" s="10"/>
      <c r="K5" s="10"/>
      <c r="L5" s="10"/>
    </row>
    <row r="6" spans="1:12" ht="12.75">
      <c r="A6" s="134" t="s">
        <v>217</v>
      </c>
      <c r="B6" s="135"/>
      <c r="C6" s="136" t="s">
        <v>284</v>
      </c>
      <c r="D6" s="137"/>
      <c r="E6" s="28"/>
      <c r="F6" s="28"/>
      <c r="G6" s="28"/>
      <c r="H6" s="28"/>
      <c r="I6" s="63"/>
      <c r="J6" s="10"/>
      <c r="K6" s="10"/>
      <c r="L6" s="10"/>
    </row>
    <row r="7" spans="1:12" ht="12.75">
      <c r="A7" s="64"/>
      <c r="B7" s="21"/>
      <c r="C7" s="15"/>
      <c r="D7" s="15"/>
      <c r="E7" s="28"/>
      <c r="F7" s="28"/>
      <c r="G7" s="28"/>
      <c r="H7" s="28"/>
      <c r="I7" s="63"/>
      <c r="J7" s="10"/>
      <c r="K7" s="10"/>
      <c r="L7" s="10"/>
    </row>
    <row r="8" spans="1:12" ht="12.75">
      <c r="A8" s="138" t="s">
        <v>218</v>
      </c>
      <c r="B8" s="139"/>
      <c r="C8" s="136" t="s">
        <v>285</v>
      </c>
      <c r="D8" s="137"/>
      <c r="E8" s="28"/>
      <c r="F8" s="28"/>
      <c r="G8" s="28"/>
      <c r="H8" s="28"/>
      <c r="I8" s="65"/>
      <c r="J8" s="10"/>
      <c r="K8" s="10"/>
      <c r="L8" s="10"/>
    </row>
    <row r="9" spans="1:12" ht="12.75">
      <c r="A9" s="66"/>
      <c r="B9" s="39"/>
      <c r="C9" s="19"/>
      <c r="D9" s="25"/>
      <c r="E9" s="15"/>
      <c r="F9" s="15"/>
      <c r="G9" s="15"/>
      <c r="H9" s="15"/>
      <c r="I9" s="65"/>
      <c r="J9" s="10"/>
      <c r="K9" s="10"/>
      <c r="L9" s="10"/>
    </row>
    <row r="10" spans="1:12" ht="12.75">
      <c r="A10" s="140" t="s">
        <v>219</v>
      </c>
      <c r="B10" s="141"/>
      <c r="C10" s="136" t="s">
        <v>286</v>
      </c>
      <c r="D10" s="137"/>
      <c r="E10" s="15"/>
      <c r="F10" s="15"/>
      <c r="G10" s="15"/>
      <c r="H10" s="15"/>
      <c r="I10" s="65"/>
      <c r="J10" s="10"/>
      <c r="K10" s="10"/>
      <c r="L10" s="10"/>
    </row>
    <row r="11" spans="1:12" ht="12.75">
      <c r="A11" s="142"/>
      <c r="B11" s="141"/>
      <c r="C11" s="15"/>
      <c r="D11" s="15"/>
      <c r="E11" s="15"/>
      <c r="F11" s="15"/>
      <c r="G11" s="15"/>
      <c r="H11" s="15"/>
      <c r="I11" s="65"/>
      <c r="J11" s="10"/>
      <c r="K11" s="10"/>
      <c r="L11" s="10"/>
    </row>
    <row r="12" spans="1:12" ht="12.75">
      <c r="A12" s="134" t="s">
        <v>220</v>
      </c>
      <c r="B12" s="135"/>
      <c r="C12" s="143" t="s">
        <v>287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64"/>
      <c r="B13" s="21"/>
      <c r="C13" s="20"/>
      <c r="D13" s="15"/>
      <c r="E13" s="15"/>
      <c r="F13" s="15"/>
      <c r="G13" s="15"/>
      <c r="H13" s="15"/>
      <c r="I13" s="65"/>
      <c r="J13" s="10"/>
      <c r="K13" s="10"/>
      <c r="L13" s="10"/>
    </row>
    <row r="14" spans="1:12" ht="12.75">
      <c r="A14" s="134" t="s">
        <v>221</v>
      </c>
      <c r="B14" s="135"/>
      <c r="C14" s="146">
        <v>10000</v>
      </c>
      <c r="D14" s="147"/>
      <c r="E14" s="15"/>
      <c r="F14" s="143" t="s">
        <v>288</v>
      </c>
      <c r="G14" s="144"/>
      <c r="H14" s="144"/>
      <c r="I14" s="145"/>
      <c r="J14" s="10"/>
      <c r="K14" s="10"/>
      <c r="L14" s="10"/>
    </row>
    <row r="15" spans="1:12" ht="12.75">
      <c r="A15" s="64"/>
      <c r="B15" s="21"/>
      <c r="C15" s="15"/>
      <c r="D15" s="15"/>
      <c r="E15" s="15"/>
      <c r="F15" s="15"/>
      <c r="G15" s="15"/>
      <c r="H15" s="15"/>
      <c r="I15" s="65"/>
      <c r="J15" s="10"/>
      <c r="K15" s="10"/>
      <c r="L15" s="10"/>
    </row>
    <row r="16" spans="1:12" ht="12.75">
      <c r="A16" s="134" t="s">
        <v>222</v>
      </c>
      <c r="B16" s="135"/>
      <c r="C16" s="143" t="s">
        <v>289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64"/>
      <c r="B17" s="21"/>
      <c r="C17" s="15"/>
      <c r="D17" s="15"/>
      <c r="E17" s="15"/>
      <c r="F17" s="15"/>
      <c r="G17" s="15"/>
      <c r="H17" s="15"/>
      <c r="I17" s="65"/>
      <c r="J17" s="10"/>
      <c r="K17" s="10"/>
      <c r="L17" s="10"/>
    </row>
    <row r="18" spans="1:12" ht="12.75">
      <c r="A18" s="134" t="s">
        <v>223</v>
      </c>
      <c r="B18" s="135"/>
      <c r="C18" s="148" t="s">
        <v>309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64"/>
      <c r="B19" s="21"/>
      <c r="C19" s="20"/>
      <c r="D19" s="15"/>
      <c r="E19" s="15"/>
      <c r="F19" s="15"/>
      <c r="G19" s="15"/>
      <c r="H19" s="15"/>
      <c r="I19" s="65"/>
      <c r="J19" s="10"/>
      <c r="K19" s="10"/>
      <c r="L19" s="10"/>
    </row>
    <row r="20" spans="1:12" ht="12.75">
      <c r="A20" s="134" t="s">
        <v>224</v>
      </c>
      <c r="B20" s="135"/>
      <c r="C20" s="148" t="s">
        <v>290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64"/>
      <c r="B21" s="21"/>
      <c r="C21" s="20"/>
      <c r="D21" s="15"/>
      <c r="E21" s="15"/>
      <c r="F21" s="15"/>
      <c r="G21" s="15"/>
      <c r="H21" s="15"/>
      <c r="I21" s="65"/>
      <c r="J21" s="10"/>
      <c r="K21" s="10"/>
      <c r="L21" s="10"/>
    </row>
    <row r="22" spans="1:12" ht="12.75">
      <c r="A22" s="134" t="s">
        <v>225</v>
      </c>
      <c r="B22" s="135"/>
      <c r="C22" s="94">
        <v>133</v>
      </c>
      <c r="D22" s="151"/>
      <c r="E22" s="152"/>
      <c r="F22" s="152"/>
      <c r="G22" s="153"/>
      <c r="H22" s="154"/>
      <c r="I22" s="67"/>
      <c r="J22" s="10"/>
      <c r="K22" s="10"/>
      <c r="L22" s="10"/>
    </row>
    <row r="23" spans="1:12" ht="12.75">
      <c r="A23" s="64"/>
      <c r="B23" s="21"/>
      <c r="C23" s="15"/>
      <c r="D23" s="23"/>
      <c r="E23" s="23"/>
      <c r="F23" s="23"/>
      <c r="G23" s="23"/>
      <c r="H23" s="15"/>
      <c r="I23" s="65"/>
      <c r="J23" s="10"/>
      <c r="K23" s="10"/>
      <c r="L23" s="10"/>
    </row>
    <row r="24" spans="1:12" ht="12.75">
      <c r="A24" s="134" t="s">
        <v>226</v>
      </c>
      <c r="B24" s="135"/>
      <c r="C24" s="94">
        <v>21</v>
      </c>
      <c r="D24" s="155"/>
      <c r="E24" s="156"/>
      <c r="F24" s="156"/>
      <c r="G24" s="157"/>
      <c r="H24" s="40" t="s">
        <v>227</v>
      </c>
      <c r="I24" s="96" t="s">
        <v>303</v>
      </c>
      <c r="J24" s="10"/>
      <c r="K24" s="10"/>
      <c r="L24" s="10"/>
    </row>
    <row r="25" spans="1:12" ht="12.75">
      <c r="A25" s="64"/>
      <c r="B25" s="21"/>
      <c r="C25" s="15"/>
      <c r="D25" s="23"/>
      <c r="E25" s="23"/>
      <c r="F25" s="23"/>
      <c r="G25" s="21"/>
      <c r="H25" s="21" t="s">
        <v>281</v>
      </c>
      <c r="I25" s="68"/>
      <c r="J25" s="10"/>
      <c r="K25" s="10"/>
      <c r="L25" s="10"/>
    </row>
    <row r="26" spans="1:12" ht="12.75">
      <c r="A26" s="134" t="s">
        <v>228</v>
      </c>
      <c r="B26" s="135"/>
      <c r="C26" s="95" t="s">
        <v>291</v>
      </c>
      <c r="D26" s="24"/>
      <c r="E26" s="32"/>
      <c r="F26" s="23"/>
      <c r="G26" s="153" t="s">
        <v>229</v>
      </c>
      <c r="H26" s="135"/>
      <c r="I26" s="96" t="s">
        <v>293</v>
      </c>
      <c r="J26" s="10"/>
      <c r="K26" s="10"/>
      <c r="L26" s="10"/>
    </row>
    <row r="27" spans="1:12" ht="12.75">
      <c r="A27" s="64"/>
      <c r="B27" s="21"/>
      <c r="C27" s="15"/>
      <c r="D27" s="23"/>
      <c r="E27" s="23"/>
      <c r="F27" s="23"/>
      <c r="G27" s="23"/>
      <c r="H27" s="15"/>
      <c r="I27" s="69"/>
      <c r="J27" s="10"/>
      <c r="K27" s="10"/>
      <c r="L27" s="10"/>
    </row>
    <row r="28" spans="1:12" ht="12.75">
      <c r="A28" s="158" t="s">
        <v>230</v>
      </c>
      <c r="B28" s="159"/>
      <c r="C28" s="160"/>
      <c r="D28" s="160"/>
      <c r="E28" s="161" t="s">
        <v>231</v>
      </c>
      <c r="F28" s="162"/>
      <c r="G28" s="162"/>
      <c r="H28" s="163" t="s">
        <v>232</v>
      </c>
      <c r="I28" s="164"/>
      <c r="J28" s="10"/>
      <c r="K28" s="10"/>
      <c r="L28" s="10"/>
    </row>
    <row r="29" spans="1:12" ht="12.75">
      <c r="A29" s="70"/>
      <c r="B29" s="32"/>
      <c r="C29" s="32"/>
      <c r="D29" s="25"/>
      <c r="E29" s="15"/>
      <c r="F29" s="15"/>
      <c r="G29" s="15"/>
      <c r="H29" s="26"/>
      <c r="I29" s="69"/>
      <c r="J29" s="10"/>
      <c r="K29" s="10"/>
      <c r="L29" s="10"/>
    </row>
    <row r="30" spans="1:12" ht="12.75">
      <c r="A30" s="165"/>
      <c r="B30" s="166"/>
      <c r="C30" s="166"/>
      <c r="D30" s="167"/>
      <c r="E30" s="165"/>
      <c r="F30" s="166"/>
      <c r="G30" s="166"/>
      <c r="H30" s="168"/>
      <c r="I30" s="169"/>
      <c r="J30" s="10"/>
      <c r="K30" s="10"/>
      <c r="L30" s="10"/>
    </row>
    <row r="31" spans="1:12" ht="12.75">
      <c r="A31" s="64"/>
      <c r="B31" s="21"/>
      <c r="C31" s="20"/>
      <c r="D31" s="170"/>
      <c r="E31" s="170"/>
      <c r="F31" s="170"/>
      <c r="G31" s="171"/>
      <c r="H31" s="15"/>
      <c r="I31" s="71"/>
      <c r="J31" s="10"/>
      <c r="K31" s="10"/>
      <c r="L31" s="10"/>
    </row>
    <row r="32" spans="1:12" ht="12.75">
      <c r="A32" s="165"/>
      <c r="B32" s="166"/>
      <c r="C32" s="166"/>
      <c r="D32" s="167"/>
      <c r="E32" s="165"/>
      <c r="F32" s="166"/>
      <c r="G32" s="166"/>
      <c r="H32" s="168"/>
      <c r="I32" s="169"/>
      <c r="J32" s="10"/>
      <c r="K32" s="10"/>
      <c r="L32" s="10"/>
    </row>
    <row r="33" spans="1:12" ht="12.75">
      <c r="A33" s="64"/>
      <c r="B33" s="21"/>
      <c r="C33" s="20"/>
      <c r="D33" s="27"/>
      <c r="E33" s="27"/>
      <c r="F33" s="27"/>
      <c r="G33" s="28"/>
      <c r="H33" s="15"/>
      <c r="I33" s="72"/>
      <c r="J33" s="10"/>
      <c r="K33" s="10"/>
      <c r="L33" s="10"/>
    </row>
    <row r="34" spans="1:12" ht="12.75">
      <c r="A34" s="165"/>
      <c r="B34" s="166"/>
      <c r="C34" s="166"/>
      <c r="D34" s="167"/>
      <c r="E34" s="165"/>
      <c r="F34" s="166"/>
      <c r="G34" s="166"/>
      <c r="H34" s="168"/>
      <c r="I34" s="169"/>
      <c r="J34" s="10"/>
      <c r="K34" s="10"/>
      <c r="L34" s="10"/>
    </row>
    <row r="35" spans="1:12" ht="12.75">
      <c r="A35" s="64"/>
      <c r="B35" s="21"/>
      <c r="C35" s="20"/>
      <c r="D35" s="27"/>
      <c r="E35" s="27"/>
      <c r="F35" s="27"/>
      <c r="G35" s="28"/>
      <c r="H35" s="15"/>
      <c r="I35" s="72"/>
      <c r="J35" s="10"/>
      <c r="K35" s="10"/>
      <c r="L35" s="10"/>
    </row>
    <row r="36" spans="1:12" ht="12.75">
      <c r="A36" s="165"/>
      <c r="B36" s="166"/>
      <c r="C36" s="166"/>
      <c r="D36" s="167"/>
      <c r="E36" s="165"/>
      <c r="F36" s="166"/>
      <c r="G36" s="166"/>
      <c r="H36" s="168"/>
      <c r="I36" s="169"/>
      <c r="J36" s="10"/>
      <c r="K36" s="10"/>
      <c r="L36" s="10"/>
    </row>
    <row r="37" spans="1:12" ht="12.75">
      <c r="A37" s="73"/>
      <c r="B37" s="29"/>
      <c r="C37" s="172"/>
      <c r="D37" s="173"/>
      <c r="E37" s="15"/>
      <c r="F37" s="172"/>
      <c r="G37" s="173"/>
      <c r="H37" s="15"/>
      <c r="I37" s="65"/>
      <c r="J37" s="10"/>
      <c r="K37" s="10"/>
      <c r="L37" s="10"/>
    </row>
    <row r="38" spans="1:12" ht="12.75">
      <c r="A38" s="165"/>
      <c r="B38" s="166"/>
      <c r="C38" s="166"/>
      <c r="D38" s="167"/>
      <c r="E38" s="165"/>
      <c r="F38" s="166"/>
      <c r="G38" s="166"/>
      <c r="H38" s="168"/>
      <c r="I38" s="169"/>
      <c r="J38" s="10"/>
      <c r="K38" s="10"/>
      <c r="L38" s="10"/>
    </row>
    <row r="39" spans="1:12" ht="12.75">
      <c r="A39" s="73"/>
      <c r="B39" s="29"/>
      <c r="C39" s="30"/>
      <c r="D39" s="31"/>
      <c r="E39" s="15"/>
      <c r="F39" s="30"/>
      <c r="G39" s="31"/>
      <c r="H39" s="15"/>
      <c r="I39" s="65"/>
      <c r="J39" s="10"/>
      <c r="K39" s="10"/>
      <c r="L39" s="10"/>
    </row>
    <row r="40" spans="1:12" ht="12.75">
      <c r="A40" s="165"/>
      <c r="B40" s="166"/>
      <c r="C40" s="166"/>
      <c r="D40" s="167"/>
      <c r="E40" s="165"/>
      <c r="F40" s="166"/>
      <c r="G40" s="166"/>
      <c r="H40" s="168"/>
      <c r="I40" s="169"/>
      <c r="J40" s="10"/>
      <c r="K40" s="10"/>
      <c r="L40" s="10"/>
    </row>
    <row r="41" spans="1:12" ht="12.75">
      <c r="A41" s="90"/>
      <c r="B41" s="32"/>
      <c r="C41" s="32"/>
      <c r="D41" s="32"/>
      <c r="E41" s="22"/>
      <c r="F41" s="91"/>
      <c r="G41" s="91"/>
      <c r="H41" s="92"/>
      <c r="I41" s="74"/>
      <c r="J41" s="10"/>
      <c r="K41" s="10"/>
      <c r="L41" s="10"/>
    </row>
    <row r="42" spans="1:12" ht="12.75">
      <c r="A42" s="73"/>
      <c r="B42" s="29"/>
      <c r="C42" s="30"/>
      <c r="D42" s="31"/>
      <c r="E42" s="15"/>
      <c r="F42" s="30"/>
      <c r="G42" s="31"/>
      <c r="H42" s="15"/>
      <c r="I42" s="65"/>
      <c r="J42" s="10"/>
      <c r="K42" s="10"/>
      <c r="L42" s="10"/>
    </row>
    <row r="43" spans="1:12" ht="12.75">
      <c r="A43" s="75"/>
      <c r="B43" s="33"/>
      <c r="C43" s="33"/>
      <c r="D43" s="19"/>
      <c r="E43" s="19"/>
      <c r="F43" s="33"/>
      <c r="G43" s="19"/>
      <c r="H43" s="19"/>
      <c r="I43" s="76"/>
      <c r="J43" s="10"/>
      <c r="K43" s="10"/>
      <c r="L43" s="10"/>
    </row>
    <row r="44" spans="1:12" ht="12.75">
      <c r="A44" s="140" t="s">
        <v>233</v>
      </c>
      <c r="B44" s="174"/>
      <c r="C44" s="168"/>
      <c r="D44" s="169"/>
      <c r="E44" s="25"/>
      <c r="F44" s="155"/>
      <c r="G44" s="166"/>
      <c r="H44" s="166"/>
      <c r="I44" s="167"/>
      <c r="J44" s="10"/>
      <c r="K44" s="10"/>
      <c r="L44" s="10"/>
    </row>
    <row r="45" spans="1:12" ht="12.75">
      <c r="A45" s="73"/>
      <c r="B45" s="29"/>
      <c r="C45" s="172"/>
      <c r="D45" s="173"/>
      <c r="E45" s="15"/>
      <c r="F45" s="172"/>
      <c r="G45" s="175"/>
      <c r="H45" s="34"/>
      <c r="I45" s="77"/>
      <c r="J45" s="10"/>
      <c r="K45" s="10"/>
      <c r="L45" s="10"/>
    </row>
    <row r="46" spans="1:12" ht="12.75">
      <c r="A46" s="140" t="s">
        <v>234</v>
      </c>
      <c r="B46" s="174"/>
      <c r="C46" s="143" t="s">
        <v>304</v>
      </c>
      <c r="D46" s="176"/>
      <c r="E46" s="176"/>
      <c r="F46" s="176"/>
      <c r="G46" s="176"/>
      <c r="H46" s="176"/>
      <c r="I46" s="176"/>
      <c r="J46" s="10"/>
      <c r="K46" s="10"/>
      <c r="L46" s="10"/>
    </row>
    <row r="47" spans="1:12" ht="12.75">
      <c r="A47" s="64"/>
      <c r="B47" s="21"/>
      <c r="C47" s="20" t="s">
        <v>235</v>
      </c>
      <c r="D47" s="15"/>
      <c r="E47" s="15"/>
      <c r="F47" s="15"/>
      <c r="G47" s="15"/>
      <c r="H47" s="15"/>
      <c r="I47" s="65"/>
      <c r="J47" s="10"/>
      <c r="K47" s="10"/>
      <c r="L47" s="10"/>
    </row>
    <row r="48" spans="1:12" ht="12.75">
      <c r="A48" s="140" t="s">
        <v>236</v>
      </c>
      <c r="B48" s="174"/>
      <c r="C48" s="177" t="s">
        <v>305</v>
      </c>
      <c r="D48" s="178"/>
      <c r="E48" s="179"/>
      <c r="F48" s="15"/>
      <c r="G48" s="40" t="s">
        <v>237</v>
      </c>
      <c r="H48" s="177" t="s">
        <v>300</v>
      </c>
      <c r="I48" s="179"/>
      <c r="J48" s="10"/>
      <c r="K48" s="10"/>
      <c r="L48" s="10"/>
    </row>
    <row r="49" spans="1:12" ht="12.75">
      <c r="A49" s="64"/>
      <c r="B49" s="21"/>
      <c r="C49" s="20"/>
      <c r="D49" s="15"/>
      <c r="E49" s="15"/>
      <c r="F49" s="15"/>
      <c r="G49" s="15"/>
      <c r="H49" s="15"/>
      <c r="I49" s="65"/>
      <c r="J49" s="10"/>
      <c r="K49" s="10"/>
      <c r="L49" s="10"/>
    </row>
    <row r="50" spans="1:12" ht="12.75">
      <c r="A50" s="140" t="s">
        <v>223</v>
      </c>
      <c r="B50" s="174"/>
      <c r="C50" s="180" t="s">
        <v>306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64"/>
      <c r="B51" s="21"/>
      <c r="C51" s="15"/>
      <c r="D51" s="15"/>
      <c r="E51" s="15"/>
      <c r="F51" s="15"/>
      <c r="G51" s="15"/>
      <c r="H51" s="15"/>
      <c r="I51" s="65"/>
      <c r="J51" s="10"/>
      <c r="K51" s="10"/>
      <c r="L51" s="10"/>
    </row>
    <row r="52" spans="1:12" ht="12.75">
      <c r="A52" s="134" t="s">
        <v>238</v>
      </c>
      <c r="B52" s="135"/>
      <c r="C52" s="177" t="s">
        <v>299</v>
      </c>
      <c r="D52" s="178"/>
      <c r="E52" s="178"/>
      <c r="F52" s="178"/>
      <c r="G52" s="178"/>
      <c r="H52" s="178"/>
      <c r="I52" s="145"/>
      <c r="J52" s="10"/>
      <c r="K52" s="10"/>
      <c r="L52" s="10"/>
    </row>
    <row r="53" spans="1:12" ht="12.75">
      <c r="A53" s="78"/>
      <c r="B53" s="19"/>
      <c r="C53" s="181" t="s">
        <v>239</v>
      </c>
      <c r="D53" s="181"/>
      <c r="E53" s="181"/>
      <c r="F53" s="181"/>
      <c r="G53" s="181"/>
      <c r="H53" s="181"/>
      <c r="I53" s="79"/>
      <c r="J53" s="10"/>
      <c r="K53" s="10"/>
      <c r="L53" s="10"/>
    </row>
    <row r="54" spans="1:12" ht="12.75">
      <c r="A54" s="78"/>
      <c r="B54" s="19"/>
      <c r="C54" s="35"/>
      <c r="D54" s="35"/>
      <c r="E54" s="35"/>
      <c r="F54" s="35"/>
      <c r="G54" s="35"/>
      <c r="H54" s="35"/>
      <c r="I54" s="79"/>
      <c r="J54" s="10"/>
      <c r="K54" s="10"/>
      <c r="L54" s="10"/>
    </row>
    <row r="55" spans="1:12" ht="12.75">
      <c r="A55" s="78"/>
      <c r="B55" s="182" t="s">
        <v>240</v>
      </c>
      <c r="C55" s="183"/>
      <c r="D55" s="183"/>
      <c r="E55" s="183"/>
      <c r="F55" s="38"/>
      <c r="G55" s="38"/>
      <c r="H55" s="38"/>
      <c r="I55" s="80"/>
      <c r="J55" s="10"/>
      <c r="K55" s="10"/>
      <c r="L55" s="10"/>
    </row>
    <row r="56" spans="1:12" ht="12.75">
      <c r="A56" s="78"/>
      <c r="B56" s="184" t="s">
        <v>270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78"/>
      <c r="B57" s="184" t="s">
        <v>271</v>
      </c>
      <c r="C57" s="185"/>
      <c r="D57" s="185"/>
      <c r="E57" s="185"/>
      <c r="F57" s="185"/>
      <c r="G57" s="185"/>
      <c r="H57" s="185"/>
      <c r="I57" s="80"/>
      <c r="J57" s="10"/>
      <c r="K57" s="10"/>
      <c r="L57" s="10"/>
    </row>
    <row r="58" spans="1:12" ht="12.75">
      <c r="A58" s="78"/>
      <c r="B58" s="184" t="s">
        <v>272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78"/>
      <c r="B59" s="184" t="s">
        <v>273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78"/>
      <c r="B60" s="81"/>
      <c r="C60" s="82"/>
      <c r="D60" s="82"/>
      <c r="E60" s="82"/>
      <c r="F60" s="82"/>
      <c r="G60" s="82"/>
      <c r="H60" s="82"/>
      <c r="I60" s="83"/>
      <c r="J60" s="10"/>
      <c r="K60" s="10"/>
      <c r="L60" s="10"/>
    </row>
    <row r="61" spans="1:12" ht="13.5" thickBot="1">
      <c r="A61" s="84" t="s">
        <v>241</v>
      </c>
      <c r="B61" s="15"/>
      <c r="C61" s="15"/>
      <c r="D61" s="15"/>
      <c r="E61" s="15"/>
      <c r="F61" s="15"/>
      <c r="G61" s="36"/>
      <c r="H61" s="37"/>
      <c r="I61" s="85"/>
      <c r="J61" s="10"/>
      <c r="K61" s="10"/>
      <c r="L61" s="10"/>
    </row>
    <row r="62" spans="1:12" ht="12.75">
      <c r="A62" s="60"/>
      <c r="B62" s="15"/>
      <c r="C62" s="15"/>
      <c r="D62" s="15"/>
      <c r="E62" s="19" t="s">
        <v>242</v>
      </c>
      <c r="F62" s="32"/>
      <c r="G62" s="187" t="s">
        <v>243</v>
      </c>
      <c r="H62" s="188"/>
      <c r="I62" s="189"/>
      <c r="J62" s="10"/>
      <c r="K62" s="10"/>
      <c r="L62" s="10"/>
    </row>
    <row r="63" spans="1:12" ht="12.75">
      <c r="A63" s="86"/>
      <c r="B63" s="87"/>
      <c r="C63" s="88"/>
      <c r="D63" s="88"/>
      <c r="E63" s="88"/>
      <c r="F63" s="88"/>
      <c r="G63" s="190"/>
      <c r="H63" s="191"/>
      <c r="I63" s="89"/>
      <c r="J63" s="10"/>
      <c r="K63" s="10"/>
      <c r="L63" s="10"/>
    </row>
    <row r="64" ht="12.75"/>
    <row r="65" ht="12.75"/>
    <row r="66" ht="12.75"/>
    <row r="67" ht="12.75"/>
    <row r="68" ht="12.75"/>
    <row r="69" ht="12.75"/>
    <row r="70" ht="12.75"/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hyperlinks>
    <hyperlink ref="C18" r:id="rId1" display="zitnjak@zitnjak.hr"/>
    <hyperlink ref="C20" r:id="rId2" display="www.zitnjak.hr"/>
    <hyperlink ref="C50" r:id="rId3" display="dubravka.fures@zitnjak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71"/>
  <sheetViews>
    <sheetView view="pageBreakPreview" zoomScale="110" zoomScaleSheetLayoutView="110" zoomScalePageLayoutView="0" workbookViewId="0" topLeftCell="A19">
      <selection activeCell="L28" sqref="L28:M29"/>
    </sheetView>
  </sheetViews>
  <sheetFormatPr defaultColWidth="9.140625" defaultRowHeight="12.75"/>
  <cols>
    <col min="1" max="9" width="9.140625" style="41" customWidth="1"/>
    <col min="10" max="10" width="9.8515625" style="41" customWidth="1"/>
    <col min="11" max="11" width="10.00390625" style="41" customWidth="1"/>
    <col min="12" max="12" width="9.8515625" style="41" customWidth="1"/>
    <col min="13" max="13" width="10.28125" style="41" customWidth="1"/>
    <col min="14" max="16384" width="9.140625" style="41" customWidth="1"/>
  </cols>
  <sheetData>
    <row r="1" spans="1:13" ht="12.75" customHeight="1">
      <c r="A1" s="192" t="s">
        <v>128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193" t="s">
        <v>298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2.75" customHeight="1">
      <c r="A3" s="194" t="s">
        <v>294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23.25">
      <c r="A4" s="195" t="s">
        <v>50</v>
      </c>
      <c r="B4" s="195"/>
      <c r="C4" s="195"/>
      <c r="D4" s="195"/>
      <c r="E4" s="195"/>
      <c r="F4" s="195"/>
      <c r="G4" s="195"/>
      <c r="H4" s="195"/>
      <c r="I4" s="45" t="s">
        <v>245</v>
      </c>
      <c r="J4" s="196" t="s">
        <v>282</v>
      </c>
      <c r="K4" s="196"/>
      <c r="L4" s="196" t="s">
        <v>283</v>
      </c>
      <c r="M4" s="196"/>
    </row>
    <row r="5" spans="1:13" ht="22.5">
      <c r="A5" s="195"/>
      <c r="B5" s="195"/>
      <c r="C5" s="195"/>
      <c r="D5" s="195"/>
      <c r="E5" s="195"/>
      <c r="F5" s="195"/>
      <c r="G5" s="195"/>
      <c r="H5" s="195"/>
      <c r="I5" s="45"/>
      <c r="J5" s="47" t="s">
        <v>278</v>
      </c>
      <c r="K5" s="47" t="s">
        <v>279</v>
      </c>
      <c r="L5" s="47" t="s">
        <v>278</v>
      </c>
      <c r="M5" s="47" t="s">
        <v>279</v>
      </c>
    </row>
    <row r="6" spans="1:13" ht="12.75">
      <c r="A6" s="196">
        <v>1</v>
      </c>
      <c r="B6" s="196"/>
      <c r="C6" s="196"/>
      <c r="D6" s="196"/>
      <c r="E6" s="196"/>
      <c r="F6" s="196"/>
      <c r="G6" s="196"/>
      <c r="H6" s="196"/>
      <c r="I6" s="49">
        <v>2</v>
      </c>
      <c r="J6" s="47">
        <v>3</v>
      </c>
      <c r="K6" s="47">
        <v>4</v>
      </c>
      <c r="L6" s="47">
        <v>5</v>
      </c>
      <c r="M6" s="47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199"/>
      <c r="I7" s="101">
        <v>111</v>
      </c>
      <c r="J7" s="99">
        <f>SUM(J8:J9)</f>
        <v>22790140</v>
      </c>
      <c r="K7" s="99">
        <f>SUM(K8:K9)</f>
        <v>8410115</v>
      </c>
      <c r="L7" s="99">
        <f>SUM(L8:L9)</f>
        <v>19369773</v>
      </c>
      <c r="M7" s="99">
        <f>SUM(M8:M9)</f>
        <v>8496366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19876966</v>
      </c>
      <c r="K8" s="7">
        <v>6964756</v>
      </c>
      <c r="L8" s="7">
        <v>16039752</v>
      </c>
      <c r="M8" s="7">
        <v>6531812</v>
      </c>
    </row>
    <row r="9" spans="1:13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2913174</v>
      </c>
      <c r="K9" s="7">
        <v>1445359</v>
      </c>
      <c r="L9" s="7">
        <v>3330021</v>
      </c>
      <c r="M9" s="7">
        <v>1964554</v>
      </c>
    </row>
    <row r="10" spans="1:13" ht="12.75">
      <c r="A10" s="203" t="s">
        <v>7</v>
      </c>
      <c r="B10" s="204"/>
      <c r="C10" s="204"/>
      <c r="D10" s="204"/>
      <c r="E10" s="204"/>
      <c r="F10" s="204"/>
      <c r="G10" s="204"/>
      <c r="H10" s="205"/>
      <c r="I10" s="100">
        <v>114</v>
      </c>
      <c r="J10" s="98">
        <f>J11+J12+J16+J20+J21+J22+J25+J26</f>
        <v>23028732</v>
      </c>
      <c r="K10" s="98">
        <f>K11+K12+K16+K20+K21+K22+K25+K26</f>
        <v>8781696</v>
      </c>
      <c r="L10" s="98">
        <f>L11+L12+L16+L20+L21+L22+L25+L26</f>
        <v>19548156</v>
      </c>
      <c r="M10" s="98">
        <f>M11+M12+M16+M20+M21+M22+M25+M26</f>
        <v>8357028</v>
      </c>
    </row>
    <row r="11" spans="1:13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.75">
      <c r="A12" s="203" t="s">
        <v>16</v>
      </c>
      <c r="B12" s="204"/>
      <c r="C12" s="204"/>
      <c r="D12" s="204"/>
      <c r="E12" s="204"/>
      <c r="F12" s="204"/>
      <c r="G12" s="204"/>
      <c r="H12" s="205"/>
      <c r="I12" s="100">
        <v>116</v>
      </c>
      <c r="J12" s="98">
        <f>SUM(J13:J15)</f>
        <v>20153131</v>
      </c>
      <c r="K12" s="98">
        <f>SUM(K13:K15)</f>
        <v>7289919</v>
      </c>
      <c r="L12" s="98">
        <f>SUM(L13:L15)</f>
        <v>16626668</v>
      </c>
      <c r="M12" s="98">
        <f>SUM(M13:M15)</f>
        <v>7020750</v>
      </c>
    </row>
    <row r="13" spans="1:13" ht="12.75">
      <c r="A13" s="206" t="s">
        <v>122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148477</v>
      </c>
      <c r="K13" s="7">
        <v>84465</v>
      </c>
      <c r="L13" s="7">
        <v>158008</v>
      </c>
      <c r="M13" s="7">
        <v>78254</v>
      </c>
    </row>
    <row r="14" spans="1:13" ht="12.75">
      <c r="A14" s="206" t="s">
        <v>123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18761475</v>
      </c>
      <c r="K14" s="7">
        <v>6510342</v>
      </c>
      <c r="L14" s="7">
        <v>14927678</v>
      </c>
      <c r="M14" s="7">
        <v>5868687</v>
      </c>
    </row>
    <row r="15" spans="1:13" ht="12.75">
      <c r="A15" s="206" t="s">
        <v>52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1243179</v>
      </c>
      <c r="K15" s="7">
        <v>695112</v>
      </c>
      <c r="L15" s="7">
        <v>1540982</v>
      </c>
      <c r="M15" s="7">
        <v>1073809</v>
      </c>
    </row>
    <row r="16" spans="1:13" ht="12.75">
      <c r="A16" s="203" t="s">
        <v>17</v>
      </c>
      <c r="B16" s="204"/>
      <c r="C16" s="204"/>
      <c r="D16" s="204"/>
      <c r="E16" s="204"/>
      <c r="F16" s="204"/>
      <c r="G16" s="204"/>
      <c r="H16" s="205"/>
      <c r="I16" s="100">
        <v>120</v>
      </c>
      <c r="J16" s="98">
        <f>SUM(J17:J19)</f>
        <v>1190144</v>
      </c>
      <c r="K16" s="98">
        <f>SUM(K17:K19)</f>
        <v>592429</v>
      </c>
      <c r="L16" s="98">
        <f>SUM(L17:L19)</f>
        <v>1239507</v>
      </c>
      <c r="M16" s="98">
        <f>SUM(M17:M19)</f>
        <v>628435</v>
      </c>
    </row>
    <row r="17" spans="1:13" ht="12.75">
      <c r="A17" s="206" t="s">
        <v>53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671008</v>
      </c>
      <c r="K17" s="7">
        <v>333649</v>
      </c>
      <c r="L17" s="7">
        <v>724966</v>
      </c>
      <c r="M17" s="7">
        <v>366848</v>
      </c>
    </row>
    <row r="18" spans="1:13" ht="12.75">
      <c r="A18" s="206" t="s">
        <v>54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344473</v>
      </c>
      <c r="K18" s="7">
        <v>171836</v>
      </c>
      <c r="L18" s="7">
        <v>339247</v>
      </c>
      <c r="M18" s="7">
        <v>172967</v>
      </c>
    </row>
    <row r="19" spans="1:13" ht="12.75">
      <c r="A19" s="206" t="s">
        <v>55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174663</v>
      </c>
      <c r="K19" s="7">
        <v>86944</v>
      </c>
      <c r="L19" s="7">
        <v>175294</v>
      </c>
      <c r="M19" s="7">
        <v>88620</v>
      </c>
    </row>
    <row r="20" spans="1:13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1055668</v>
      </c>
      <c r="K20" s="7">
        <v>527023</v>
      </c>
      <c r="L20" s="7">
        <v>1086235</v>
      </c>
      <c r="M20" s="7">
        <v>543122</v>
      </c>
    </row>
    <row r="21" spans="1:13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594629</v>
      </c>
      <c r="K21" s="7">
        <v>344981</v>
      </c>
      <c r="L21" s="7">
        <v>591907</v>
      </c>
      <c r="M21" s="7">
        <v>144898</v>
      </c>
    </row>
    <row r="22" spans="1:13" ht="12.75">
      <c r="A22" s="203" t="s">
        <v>18</v>
      </c>
      <c r="B22" s="204"/>
      <c r="C22" s="204"/>
      <c r="D22" s="204"/>
      <c r="E22" s="204"/>
      <c r="F22" s="204"/>
      <c r="G22" s="204"/>
      <c r="H22" s="205"/>
      <c r="I22" s="100">
        <v>126</v>
      </c>
      <c r="J22" s="98">
        <f>SUM(J23:J24)</f>
        <v>0</v>
      </c>
      <c r="K22" s="98">
        <f>SUM(K23:K24)</f>
        <v>0</v>
      </c>
      <c r="L22" s="98">
        <f>SUM(L23:L24)</f>
        <v>0</v>
      </c>
      <c r="M22" s="98">
        <f>SUM(M23:M24)</f>
        <v>0</v>
      </c>
    </row>
    <row r="23" spans="1:13" ht="12.75">
      <c r="A23" s="206" t="s">
        <v>113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114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35160</v>
      </c>
      <c r="K26" s="7">
        <v>27344</v>
      </c>
      <c r="L26" s="7">
        <v>3839</v>
      </c>
      <c r="M26" s="7">
        <v>19823</v>
      </c>
    </row>
    <row r="27" spans="1:13" ht="12.75">
      <c r="A27" s="203" t="s">
        <v>179</v>
      </c>
      <c r="B27" s="204"/>
      <c r="C27" s="204"/>
      <c r="D27" s="204"/>
      <c r="E27" s="204"/>
      <c r="F27" s="204"/>
      <c r="G27" s="204"/>
      <c r="H27" s="205"/>
      <c r="I27" s="100">
        <v>131</v>
      </c>
      <c r="J27" s="98">
        <f>SUM(J28:J32)</f>
        <v>1511330</v>
      </c>
      <c r="K27" s="98">
        <f>SUM(K28:K32)</f>
        <v>753880</v>
      </c>
      <c r="L27" s="98">
        <f>SUM(L28:L32)</f>
        <v>879405</v>
      </c>
      <c r="M27" s="98">
        <f>SUM(M28:M32)</f>
        <v>93490</v>
      </c>
    </row>
    <row r="28" spans="1:13" ht="12.75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1492156</v>
      </c>
      <c r="K28" s="7">
        <v>743071</v>
      </c>
      <c r="L28" s="7">
        <v>871991</v>
      </c>
      <c r="M28" s="7">
        <v>88211</v>
      </c>
    </row>
    <row r="29" spans="1:13" ht="12.75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19174</v>
      </c>
      <c r="K29" s="7">
        <v>10809</v>
      </c>
      <c r="L29" s="7">
        <v>7414</v>
      </c>
      <c r="M29" s="7">
        <v>5279</v>
      </c>
    </row>
    <row r="30" spans="1:13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.75">
      <c r="A33" s="203" t="s">
        <v>180</v>
      </c>
      <c r="B33" s="204"/>
      <c r="C33" s="204"/>
      <c r="D33" s="204"/>
      <c r="E33" s="204"/>
      <c r="F33" s="204"/>
      <c r="G33" s="204"/>
      <c r="H33" s="205"/>
      <c r="I33" s="100">
        <v>137</v>
      </c>
      <c r="J33" s="98">
        <f>SUM(J34:J37)</f>
        <v>50966</v>
      </c>
      <c r="K33" s="98">
        <f>SUM(K34:K37)</f>
        <v>12628</v>
      </c>
      <c r="L33" s="98">
        <f>SUM(L34:L37)</f>
        <v>23917</v>
      </c>
      <c r="M33" s="98">
        <f>SUM(M34:M37)</f>
        <v>11642</v>
      </c>
    </row>
    <row r="34" spans="1:13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12.75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50966</v>
      </c>
      <c r="K35" s="7">
        <v>12628</v>
      </c>
      <c r="L35" s="7">
        <v>23917</v>
      </c>
      <c r="M35" s="7">
        <v>11642</v>
      </c>
    </row>
    <row r="36" spans="1:13" ht="12.75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</row>
    <row r="38" spans="1:13" ht="12.75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3" t="s">
        <v>181</v>
      </c>
      <c r="B42" s="204"/>
      <c r="C42" s="204"/>
      <c r="D42" s="204"/>
      <c r="E42" s="204"/>
      <c r="F42" s="204"/>
      <c r="G42" s="204"/>
      <c r="H42" s="205"/>
      <c r="I42" s="100">
        <v>146</v>
      </c>
      <c r="J42" s="98">
        <f>J7+J27+J38+J40</f>
        <v>24301470</v>
      </c>
      <c r="K42" s="98">
        <f>K7+K27+K38+K40</f>
        <v>9163995</v>
      </c>
      <c r="L42" s="98">
        <f>L7+L27+L38+L40</f>
        <v>20249178</v>
      </c>
      <c r="M42" s="98">
        <f>M7+M27+M38+M40</f>
        <v>8589856</v>
      </c>
    </row>
    <row r="43" spans="1:13" ht="12.75">
      <c r="A43" s="203" t="s">
        <v>182</v>
      </c>
      <c r="B43" s="204"/>
      <c r="C43" s="204"/>
      <c r="D43" s="204"/>
      <c r="E43" s="204"/>
      <c r="F43" s="204"/>
      <c r="G43" s="204"/>
      <c r="H43" s="205"/>
      <c r="I43" s="100">
        <v>147</v>
      </c>
      <c r="J43" s="98">
        <f>J10+J33+J39+J41</f>
        <v>23079698</v>
      </c>
      <c r="K43" s="98">
        <f>K10+K33+K39+K41</f>
        <v>8794324</v>
      </c>
      <c r="L43" s="98">
        <f>L10+L33+L39+L41</f>
        <v>19572073</v>
      </c>
      <c r="M43" s="98">
        <f>M10+M33+M39+M41</f>
        <v>8368670</v>
      </c>
    </row>
    <row r="44" spans="1:13" ht="12.75">
      <c r="A44" s="203" t="s">
        <v>202</v>
      </c>
      <c r="B44" s="204"/>
      <c r="C44" s="204"/>
      <c r="D44" s="204"/>
      <c r="E44" s="204"/>
      <c r="F44" s="204"/>
      <c r="G44" s="204"/>
      <c r="H44" s="205"/>
      <c r="I44" s="100">
        <v>148</v>
      </c>
      <c r="J44" s="98">
        <f>J42-J43</f>
        <v>1221772</v>
      </c>
      <c r="K44" s="98">
        <f>K42-K43</f>
        <v>369671</v>
      </c>
      <c r="L44" s="98">
        <f>L42-L43</f>
        <v>677105</v>
      </c>
      <c r="M44" s="98">
        <f>M42-M43</f>
        <v>221186</v>
      </c>
    </row>
    <row r="45" spans="1:13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42">
        <f>IF(J42&gt;J43,J42-J43,0)</f>
        <v>1221772</v>
      </c>
      <c r="K45" s="42">
        <f>IF(K42&gt;K43,K42-K43,0)</f>
        <v>369671</v>
      </c>
      <c r="L45" s="42">
        <f>IF(L42&gt;L43,L42-L43,0)</f>
        <v>677105</v>
      </c>
      <c r="M45" s="42">
        <f>IF(M42&gt;M43,M42-M43,0)</f>
        <v>221186</v>
      </c>
    </row>
    <row r="46" spans="1:13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42">
        <f>IF(J43&gt;J42,J43-J42,0)</f>
        <v>0</v>
      </c>
      <c r="K46" s="42">
        <f>IF(K43&gt;K42,K43-K42,0)</f>
        <v>0</v>
      </c>
      <c r="L46" s="42">
        <f>IF(L43&gt;L42,L43-L42,0)</f>
        <v>0</v>
      </c>
      <c r="M46" s="42">
        <f>IF(M43&gt;M42,M43-M42,0)</f>
        <v>0</v>
      </c>
    </row>
    <row r="47" spans="1:13" ht="12.75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3" t="s">
        <v>203</v>
      </c>
      <c r="B48" s="204"/>
      <c r="C48" s="204"/>
      <c r="D48" s="204"/>
      <c r="E48" s="204"/>
      <c r="F48" s="204"/>
      <c r="G48" s="204"/>
      <c r="H48" s="205"/>
      <c r="I48" s="100">
        <v>152</v>
      </c>
      <c r="J48" s="98">
        <f>J44-J47</f>
        <v>1221772</v>
      </c>
      <c r="K48" s="98">
        <f>K44-K47</f>
        <v>369671</v>
      </c>
      <c r="L48" s="98">
        <f>L44-L47</f>
        <v>677105</v>
      </c>
      <c r="M48" s="98">
        <f>M44-M47</f>
        <v>221186</v>
      </c>
    </row>
    <row r="49" spans="1:13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42">
        <f>IF(J48&gt;0,J48,0)</f>
        <v>1221772</v>
      </c>
      <c r="K49" s="42">
        <f>IF(K48&gt;0,K48,0)</f>
        <v>369671</v>
      </c>
      <c r="L49" s="42">
        <f>IF(L48&gt;0,L48,0)</f>
        <v>677105</v>
      </c>
      <c r="M49" s="42">
        <f>IF(M48&gt;0,M48,0)</f>
        <v>221186</v>
      </c>
    </row>
    <row r="50" spans="1:13" ht="12.75">
      <c r="A50" s="212" t="s">
        <v>186</v>
      </c>
      <c r="B50" s="213"/>
      <c r="C50" s="213"/>
      <c r="D50" s="213"/>
      <c r="E50" s="213"/>
      <c r="F50" s="213"/>
      <c r="G50" s="213"/>
      <c r="H50" s="214"/>
      <c r="I50" s="2">
        <v>154</v>
      </c>
      <c r="J50" s="48">
        <f>IF(J48&lt;0,-J48,0)</f>
        <v>0</v>
      </c>
      <c r="K50" s="48">
        <f>IF(K48&lt;0,-K48,0)</f>
        <v>0</v>
      </c>
      <c r="L50" s="48">
        <f>IF(L48&lt;0,-L48,0)</f>
        <v>0</v>
      </c>
      <c r="M50" s="48">
        <f>IF(M48&lt;0,-M48,0)</f>
        <v>0</v>
      </c>
    </row>
    <row r="51" spans="1:13" ht="12.75" customHeight="1">
      <c r="A51" s="215" t="s">
        <v>276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7" t="s">
        <v>156</v>
      </c>
      <c r="B52" s="218"/>
      <c r="C52" s="218"/>
      <c r="D52" s="218"/>
      <c r="E52" s="218"/>
      <c r="F52" s="218"/>
      <c r="G52" s="218"/>
      <c r="H52" s="219"/>
      <c r="I52" s="107"/>
      <c r="J52" s="108">
        <f>J48</f>
        <v>1221772</v>
      </c>
      <c r="K52" s="108">
        <f>K48</f>
        <v>369671</v>
      </c>
      <c r="L52" s="109">
        <f>L48</f>
        <v>677105</v>
      </c>
      <c r="M52" s="109">
        <f>M48</f>
        <v>221186</v>
      </c>
    </row>
    <row r="53" spans="1:13" ht="12.75">
      <c r="A53" s="220" t="s">
        <v>200</v>
      </c>
      <c r="B53" s="221"/>
      <c r="C53" s="221"/>
      <c r="D53" s="221"/>
      <c r="E53" s="221"/>
      <c r="F53" s="221"/>
      <c r="G53" s="221"/>
      <c r="H53" s="222"/>
      <c r="I53" s="1">
        <v>155</v>
      </c>
      <c r="J53" s="7"/>
      <c r="K53" s="7"/>
      <c r="L53" s="7"/>
      <c r="M53" s="7"/>
    </row>
    <row r="54" spans="1:13" ht="12.75">
      <c r="A54" s="220" t="s">
        <v>201</v>
      </c>
      <c r="B54" s="221"/>
      <c r="C54" s="221"/>
      <c r="D54" s="221"/>
      <c r="E54" s="221"/>
      <c r="F54" s="221"/>
      <c r="G54" s="221"/>
      <c r="H54" s="222"/>
      <c r="I54" s="1">
        <v>156</v>
      </c>
      <c r="J54" s="8"/>
      <c r="K54" s="8"/>
      <c r="L54" s="8"/>
      <c r="M54" s="8"/>
    </row>
    <row r="55" spans="1:13" ht="12.75" customHeight="1">
      <c r="A55" s="223" t="s">
        <v>158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217" t="s">
        <v>170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f>J52</f>
        <v>1221772</v>
      </c>
      <c r="K56" s="6">
        <f>K52</f>
        <v>369671</v>
      </c>
      <c r="L56" s="6">
        <f>L52</f>
        <v>677105</v>
      </c>
      <c r="M56" s="6">
        <f>M49</f>
        <v>221186</v>
      </c>
    </row>
    <row r="57" spans="1:13" ht="12.75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2">
        <f>SUM(J58:J64)</f>
        <v>0</v>
      </c>
      <c r="K57" s="42">
        <f>SUM(K58:K64)</f>
        <v>0</v>
      </c>
      <c r="L57" s="42">
        <f>SUM(L58:L64)</f>
        <v>0</v>
      </c>
      <c r="M57" s="42">
        <f>SUM(M58:M64)</f>
        <v>0</v>
      </c>
    </row>
    <row r="58" spans="1:13" ht="12.75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2">
        <f>J57-J65</f>
        <v>0</v>
      </c>
      <c r="K66" s="42">
        <f>K57-K65</f>
        <v>0</v>
      </c>
      <c r="L66" s="42">
        <f>L57-L65</f>
        <v>0</v>
      </c>
      <c r="M66" s="42">
        <f>M57-M65</f>
        <v>0</v>
      </c>
    </row>
    <row r="67" spans="1:13" ht="12.75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48">
        <f>J56+J66</f>
        <v>1221772</v>
      </c>
      <c r="K67" s="48">
        <f>K56+K66</f>
        <v>369671</v>
      </c>
      <c r="L67" s="48">
        <f>L56+L66</f>
        <v>677105</v>
      </c>
      <c r="M67" s="48">
        <f>M56+M66</f>
        <v>221186</v>
      </c>
    </row>
    <row r="68" spans="1:13" ht="12.75" customHeight="1">
      <c r="A68" s="228" t="s">
        <v>277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</row>
    <row r="69" spans="1:13" ht="12.75" customHeight="1">
      <c r="A69" s="230" t="s">
        <v>157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</row>
    <row r="70" spans="1:13" ht="12.75">
      <c r="A70" s="220" t="s">
        <v>200</v>
      </c>
      <c r="B70" s="221"/>
      <c r="C70" s="221"/>
      <c r="D70" s="221"/>
      <c r="E70" s="221"/>
      <c r="F70" s="221"/>
      <c r="G70" s="221"/>
      <c r="H70" s="222"/>
      <c r="I70" s="1">
        <v>169</v>
      </c>
      <c r="J70" s="7"/>
      <c r="K70" s="7"/>
      <c r="L70" s="7"/>
      <c r="M70" s="7"/>
    </row>
    <row r="71" spans="1:13" ht="12.75">
      <c r="A71" s="225" t="s">
        <v>201</v>
      </c>
      <c r="B71" s="226"/>
      <c r="C71" s="226"/>
      <c r="D71" s="226"/>
      <c r="E71" s="226"/>
      <c r="F71" s="226"/>
      <c r="G71" s="226"/>
      <c r="H71" s="227"/>
      <c r="I71" s="4">
        <v>170</v>
      </c>
      <c r="J71" s="8"/>
      <c r="K71" s="8"/>
      <c r="L71" s="8"/>
      <c r="M71" s="8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greaterThanOrEqual" allowBlank="1" showInputMessage="1" showErrorMessage="1" errorTitle="Pogrešan unos" error="Mogu se unijeti samo cjelobrojne pozitivne vrijednosti." sqref="K42:M46 J48:M50 K36:K41 K22:M22 K27:M27 K33:M33 K23 L23:L26 K28:L32 J12:M21 L34:L41 K34 J22:J46 J7:M10 M28:M3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K82" sqref="K82"/>
    </sheetView>
  </sheetViews>
  <sheetFormatPr defaultColWidth="9.140625" defaultRowHeight="12.75"/>
  <cols>
    <col min="1" max="9" width="9.140625" style="41" customWidth="1"/>
    <col min="10" max="10" width="11.00390625" style="41" customWidth="1"/>
    <col min="11" max="11" width="11.57421875" style="41" customWidth="1"/>
    <col min="12" max="16384" width="9.140625" style="41" customWidth="1"/>
  </cols>
  <sheetData>
    <row r="1" spans="1:11" ht="12.75" customHeight="1">
      <c r="A1" s="192" t="s">
        <v>127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232" t="s">
        <v>308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296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50</v>
      </c>
      <c r="B4" s="237"/>
      <c r="C4" s="237"/>
      <c r="D4" s="237"/>
      <c r="E4" s="237"/>
      <c r="F4" s="237"/>
      <c r="G4" s="237"/>
      <c r="H4" s="238"/>
      <c r="I4" s="45" t="s">
        <v>244</v>
      </c>
      <c r="J4" s="46" t="s">
        <v>282</v>
      </c>
      <c r="K4" s="47" t="s">
        <v>283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44">
        <v>2</v>
      </c>
      <c r="J5" s="43">
        <v>3</v>
      </c>
      <c r="K5" s="43">
        <v>4</v>
      </c>
    </row>
    <row r="6" spans="1:11" ht="12.75">
      <c r="A6" s="240" t="s">
        <v>292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7" t="s">
        <v>51</v>
      </c>
      <c r="B7" s="218"/>
      <c r="C7" s="218"/>
      <c r="D7" s="218"/>
      <c r="E7" s="218"/>
      <c r="F7" s="218"/>
      <c r="G7" s="218"/>
      <c r="H7" s="219"/>
      <c r="I7" s="3">
        <v>1</v>
      </c>
      <c r="J7" s="97"/>
      <c r="K7" s="97"/>
    </row>
    <row r="8" spans="1:11" ht="12.75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42">
        <v>103423100</v>
      </c>
      <c r="K8" s="42">
        <f>K9+K16+K26+K35+K39</f>
        <v>57414076</v>
      </c>
    </row>
    <row r="9" spans="1:11" ht="12.75">
      <c r="A9" s="206" t="s">
        <v>171</v>
      </c>
      <c r="B9" s="207"/>
      <c r="C9" s="207"/>
      <c r="D9" s="207"/>
      <c r="E9" s="207"/>
      <c r="F9" s="207"/>
      <c r="G9" s="207"/>
      <c r="H9" s="208"/>
      <c r="I9" s="1">
        <v>3</v>
      </c>
      <c r="J9" s="98">
        <f>SUM(J10:J15)</f>
        <v>190859</v>
      </c>
      <c r="K9" s="98">
        <f>SUM(K10:K15)</f>
        <v>130587</v>
      </c>
    </row>
    <row r="10" spans="1:11" ht="12.75">
      <c r="A10" s="206" t="s">
        <v>99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9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190859</v>
      </c>
      <c r="K11" s="7">
        <v>130587</v>
      </c>
    </row>
    <row r="12" spans="1:11" ht="12.75">
      <c r="A12" s="206" t="s">
        <v>100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174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175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176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172</v>
      </c>
      <c r="B16" s="207"/>
      <c r="C16" s="207"/>
      <c r="D16" s="207"/>
      <c r="E16" s="207"/>
      <c r="F16" s="207"/>
      <c r="G16" s="207"/>
      <c r="H16" s="208"/>
      <c r="I16" s="1">
        <v>10</v>
      </c>
      <c r="J16" s="98">
        <f>SUM(J17:J25)</f>
        <v>103211064</v>
      </c>
      <c r="K16" s="98">
        <f>SUM(K17:K25)</f>
        <v>57261404</v>
      </c>
    </row>
    <row r="17" spans="1:11" ht="12.75">
      <c r="A17" s="206" t="s">
        <v>177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58709288</v>
      </c>
      <c r="K17" s="7">
        <v>41948288</v>
      </c>
    </row>
    <row r="18" spans="1:11" ht="12.75">
      <c r="A18" s="206" t="s">
        <v>213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44262706</v>
      </c>
      <c r="K18" s="7">
        <v>15126706</v>
      </c>
    </row>
    <row r="19" spans="1:11" ht="12.75">
      <c r="A19" s="206" t="s">
        <v>178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50133</v>
      </c>
      <c r="K19" s="7">
        <v>40071</v>
      </c>
    </row>
    <row r="20" spans="1:11" ht="12.75">
      <c r="A20" s="206" t="s">
        <v>21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188937</v>
      </c>
      <c r="K20" s="7">
        <v>146339</v>
      </c>
    </row>
    <row r="21" spans="1:11" ht="12.75">
      <c r="A21" s="206" t="s">
        <v>22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63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64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/>
      <c r="K23" s="7"/>
    </row>
    <row r="24" spans="1:11" ht="12.75">
      <c r="A24" s="206" t="s">
        <v>65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66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159</v>
      </c>
      <c r="B26" s="207"/>
      <c r="C26" s="207"/>
      <c r="D26" s="207"/>
      <c r="E26" s="207"/>
      <c r="F26" s="207"/>
      <c r="G26" s="207"/>
      <c r="H26" s="208"/>
      <c r="I26" s="1">
        <v>20</v>
      </c>
      <c r="J26" s="98">
        <f>SUM(J27:J34)</f>
        <v>3725</v>
      </c>
      <c r="K26" s="98">
        <f>SUM(K27:K34)</f>
        <v>4833</v>
      </c>
    </row>
    <row r="27" spans="1:11" ht="12.75">
      <c r="A27" s="206" t="s">
        <v>67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68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69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74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75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3725</v>
      </c>
      <c r="K31" s="7">
        <v>4833</v>
      </c>
    </row>
    <row r="32" spans="1:11" ht="12.75">
      <c r="A32" s="206" t="s">
        <v>76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70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152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153</v>
      </c>
      <c r="B35" s="207"/>
      <c r="C35" s="207"/>
      <c r="D35" s="207"/>
      <c r="E35" s="207"/>
      <c r="F35" s="207"/>
      <c r="G35" s="207"/>
      <c r="H35" s="208"/>
      <c r="I35" s="1">
        <v>29</v>
      </c>
      <c r="J35" s="98">
        <f>SUM(J36:J38)</f>
        <v>0</v>
      </c>
      <c r="K35" s="98">
        <f>SUM(K36:K38)</f>
        <v>0</v>
      </c>
    </row>
    <row r="36" spans="1:11" ht="12.75">
      <c r="A36" s="206" t="s">
        <v>71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72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73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154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17452</v>
      </c>
      <c r="K39" s="7">
        <v>17252</v>
      </c>
    </row>
    <row r="40" spans="1:11" ht="12.75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98">
        <f>J41+J49+J56+J64</f>
        <v>50108516</v>
      </c>
      <c r="K40" s="98">
        <f>K41+K49+K56+K64</f>
        <v>10058044</v>
      </c>
    </row>
    <row r="41" spans="1:11" ht="12.75">
      <c r="A41" s="206" t="s">
        <v>91</v>
      </c>
      <c r="B41" s="207"/>
      <c r="C41" s="207"/>
      <c r="D41" s="207"/>
      <c r="E41" s="207"/>
      <c r="F41" s="207"/>
      <c r="G41" s="207"/>
      <c r="H41" s="208"/>
      <c r="I41" s="1">
        <v>35</v>
      </c>
      <c r="J41" s="98">
        <f>SUM(J42:J48)</f>
        <v>208397</v>
      </c>
      <c r="K41" s="98">
        <f>SUM(K42:K48)</f>
        <v>336144</v>
      </c>
    </row>
    <row r="42" spans="1:11" ht="12.75">
      <c r="A42" s="206" t="s">
        <v>103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/>
      <c r="K42" s="7">
        <v>0</v>
      </c>
    </row>
    <row r="43" spans="1:11" ht="12.75">
      <c r="A43" s="206" t="s">
        <v>104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77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78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176624</v>
      </c>
      <c r="K45" s="7">
        <v>336144</v>
      </c>
    </row>
    <row r="46" spans="1:11" ht="12.75">
      <c r="A46" s="206" t="s">
        <v>79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31773</v>
      </c>
      <c r="K46" s="7"/>
    </row>
    <row r="47" spans="1:11" ht="12.75">
      <c r="A47" s="206" t="s">
        <v>80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81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92</v>
      </c>
      <c r="B49" s="207"/>
      <c r="C49" s="207"/>
      <c r="D49" s="207"/>
      <c r="E49" s="207"/>
      <c r="F49" s="207"/>
      <c r="G49" s="207"/>
      <c r="H49" s="208"/>
      <c r="I49" s="1">
        <v>43</v>
      </c>
      <c r="J49" s="98">
        <f>SUM(J50:J55)</f>
        <v>10409987</v>
      </c>
      <c r="K49" s="98">
        <f>SUM(K50:K55)</f>
        <v>6283855</v>
      </c>
    </row>
    <row r="50" spans="1:11" ht="12.75">
      <c r="A50" s="206" t="s">
        <v>166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4624659</v>
      </c>
      <c r="K50" s="7"/>
    </row>
    <row r="51" spans="1:11" ht="12.75">
      <c r="A51" s="206" t="s">
        <v>167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5123561</v>
      </c>
      <c r="K51" s="7">
        <v>5581741</v>
      </c>
    </row>
    <row r="52" spans="1:11" ht="12.75">
      <c r="A52" s="206" t="s">
        <v>168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169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7691</v>
      </c>
      <c r="K53" s="7">
        <v>7966</v>
      </c>
    </row>
    <row r="54" spans="1:11" ht="12.75">
      <c r="A54" s="206" t="s">
        <v>5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507274</v>
      </c>
      <c r="K54" s="7">
        <v>548148</v>
      </c>
    </row>
    <row r="55" spans="1:11" ht="12.75">
      <c r="A55" s="206" t="s">
        <v>6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146802</v>
      </c>
      <c r="K55" s="7">
        <v>146000</v>
      </c>
    </row>
    <row r="56" spans="1:11" ht="12.75">
      <c r="A56" s="206" t="s">
        <v>93</v>
      </c>
      <c r="B56" s="207"/>
      <c r="C56" s="207"/>
      <c r="D56" s="207"/>
      <c r="E56" s="207"/>
      <c r="F56" s="207"/>
      <c r="G56" s="207"/>
      <c r="H56" s="208"/>
      <c r="I56" s="1">
        <v>50</v>
      </c>
      <c r="J56" s="98">
        <f>SUM(J57:J63)</f>
        <v>37075819</v>
      </c>
      <c r="K56" s="98">
        <f>SUM(K57:K63)</f>
        <v>1459134</v>
      </c>
    </row>
    <row r="57" spans="1:11" ht="12.75">
      <c r="A57" s="206" t="s">
        <v>67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68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36745875</v>
      </c>
      <c r="K58" s="7">
        <v>824777</v>
      </c>
    </row>
    <row r="59" spans="1:11" ht="12.75">
      <c r="A59" s="206" t="s">
        <v>208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74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75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76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329944</v>
      </c>
      <c r="K62" s="7">
        <v>634357</v>
      </c>
    </row>
    <row r="63" spans="1:11" ht="12.75">
      <c r="A63" s="206" t="s">
        <v>40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173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2414313</v>
      </c>
      <c r="K64" s="7">
        <v>1978911</v>
      </c>
    </row>
    <row r="65" spans="1:11" ht="12.75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54482</v>
      </c>
      <c r="K65" s="7">
        <v>12790</v>
      </c>
    </row>
    <row r="66" spans="1:11" ht="12.75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98">
        <f>J7+J8+J40+J65</f>
        <v>153586098</v>
      </c>
      <c r="K66" s="98">
        <f>K7+K8+K40+K65</f>
        <v>67484910</v>
      </c>
    </row>
    <row r="67" spans="1:11" ht="12.75">
      <c r="A67" s="243" t="s">
        <v>82</v>
      </c>
      <c r="B67" s="244"/>
      <c r="C67" s="244"/>
      <c r="D67" s="244"/>
      <c r="E67" s="244"/>
      <c r="F67" s="244"/>
      <c r="G67" s="244"/>
      <c r="H67" s="245"/>
      <c r="I67" s="4">
        <v>61</v>
      </c>
      <c r="J67" s="8">
        <v>682713</v>
      </c>
      <c r="K67" s="8">
        <v>137223</v>
      </c>
    </row>
    <row r="68" spans="1:11" ht="12.75">
      <c r="A68" s="215" t="s">
        <v>49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11" ht="12.75">
      <c r="A69" s="217" t="s">
        <v>160</v>
      </c>
      <c r="B69" s="218"/>
      <c r="C69" s="218"/>
      <c r="D69" s="218"/>
      <c r="E69" s="218"/>
      <c r="F69" s="218"/>
      <c r="G69" s="218"/>
      <c r="H69" s="219"/>
      <c r="I69" s="3">
        <v>62</v>
      </c>
      <c r="J69" s="99">
        <f>J70+J71+J72+J78+J79+J82+J85</f>
        <v>140223014</v>
      </c>
      <c r="K69" s="99">
        <f>K70+K71+K72+K78+K79+K82+K85</f>
        <v>56573175</v>
      </c>
    </row>
    <row r="70" spans="1:11" ht="12.75">
      <c r="A70" s="206" t="s">
        <v>117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141893670</v>
      </c>
      <c r="K70" s="7">
        <v>141893670</v>
      </c>
    </row>
    <row r="71" spans="1:11" ht="12.75">
      <c r="A71" s="206" t="s">
        <v>118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119</v>
      </c>
      <c r="B72" s="207"/>
      <c r="C72" s="207"/>
      <c r="D72" s="207"/>
      <c r="E72" s="207"/>
      <c r="F72" s="207"/>
      <c r="G72" s="207"/>
      <c r="H72" s="208"/>
      <c r="I72" s="1">
        <v>65</v>
      </c>
      <c r="J72" s="98">
        <f>J73+J74-J75+J76+J77</f>
        <v>74970</v>
      </c>
      <c r="K72" s="98">
        <f>K73+K74-K75+K76+K77</f>
        <v>82465</v>
      </c>
    </row>
    <row r="73" spans="1:11" ht="12.75">
      <c r="A73" s="206" t="s">
        <v>120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27832</v>
      </c>
      <c r="K73" s="7">
        <v>27832</v>
      </c>
    </row>
    <row r="74" spans="1:11" ht="12.75">
      <c r="A74" s="206" t="s">
        <v>121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109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110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111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47138</v>
      </c>
      <c r="K77" s="7">
        <v>54633</v>
      </c>
    </row>
    <row r="78" spans="1:11" ht="12.75">
      <c r="A78" s="206" t="s">
        <v>112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32144339</v>
      </c>
      <c r="K78" s="7">
        <v>18285566</v>
      </c>
    </row>
    <row r="79" spans="1:11" ht="12.75">
      <c r="A79" s="206" t="s">
        <v>204</v>
      </c>
      <c r="B79" s="207"/>
      <c r="C79" s="207"/>
      <c r="D79" s="207"/>
      <c r="E79" s="207"/>
      <c r="F79" s="207"/>
      <c r="G79" s="207"/>
      <c r="H79" s="208"/>
      <c r="I79" s="1">
        <v>72</v>
      </c>
      <c r="J79" s="98">
        <f>J80-J81</f>
        <v>-35379901</v>
      </c>
      <c r="K79" s="98">
        <f>K80-K81</f>
        <v>-104233535</v>
      </c>
    </row>
    <row r="80" spans="1:11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/>
      <c r="K80" s="7"/>
    </row>
    <row r="81" spans="1:11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>
        <v>35379901</v>
      </c>
      <c r="K81" s="7">
        <v>104233535</v>
      </c>
    </row>
    <row r="82" spans="1:11" ht="12.75">
      <c r="A82" s="206" t="s">
        <v>205</v>
      </c>
      <c r="B82" s="207"/>
      <c r="C82" s="207"/>
      <c r="D82" s="207"/>
      <c r="E82" s="207"/>
      <c r="F82" s="207"/>
      <c r="G82" s="207"/>
      <c r="H82" s="208"/>
      <c r="I82" s="1">
        <v>75</v>
      </c>
      <c r="J82" s="98">
        <f>J83-J84</f>
        <v>1489936</v>
      </c>
      <c r="K82" s="98">
        <f>K83-K84</f>
        <v>545009</v>
      </c>
    </row>
    <row r="83" spans="1:11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1489936</v>
      </c>
      <c r="K83" s="7">
        <v>545009</v>
      </c>
    </row>
    <row r="84" spans="1:11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/>
      <c r="K84" s="7"/>
    </row>
    <row r="85" spans="1:11" ht="12.75">
      <c r="A85" s="206" t="s">
        <v>142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98">
        <f>SUM(J87:J89)</f>
        <v>163052</v>
      </c>
      <c r="K86" s="98">
        <f>SUM(K87:K89)</f>
        <v>2026340</v>
      </c>
    </row>
    <row r="87" spans="1:11" ht="12.75">
      <c r="A87" s="206" t="s">
        <v>105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163052</v>
      </c>
      <c r="K87" s="7">
        <v>326340</v>
      </c>
    </row>
    <row r="88" spans="1:11" ht="12.75">
      <c r="A88" s="206" t="s">
        <v>106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107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>
        <v>1700000</v>
      </c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98">
        <f>SUM(J91:J99)</f>
        <v>7072128</v>
      </c>
      <c r="K90" s="98">
        <f>SUM(K91:K99)</f>
        <v>4055148</v>
      </c>
    </row>
    <row r="91" spans="1:11" ht="12.75">
      <c r="A91" s="206" t="s">
        <v>108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209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/>
      <c r="K93" s="7"/>
    </row>
    <row r="94" spans="1:11" ht="12.75">
      <c r="A94" s="206" t="s">
        <v>210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211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212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85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83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84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7072128</v>
      </c>
      <c r="K99" s="7">
        <v>4055148</v>
      </c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98">
        <f>SUM(J101:J112)</f>
        <v>6097440</v>
      </c>
      <c r="K100" s="98">
        <f>SUM(K101:K112)</f>
        <v>4829486</v>
      </c>
    </row>
    <row r="101" spans="1:11" ht="12.75">
      <c r="A101" s="206" t="s">
        <v>108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4347754</v>
      </c>
      <c r="K101" s="7">
        <v>3601283</v>
      </c>
    </row>
    <row r="102" spans="1:11" ht="12.75">
      <c r="A102" s="206" t="s">
        <v>209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/>
      <c r="K103" s="7"/>
    </row>
    <row r="104" spans="1:11" ht="12.75">
      <c r="A104" s="206" t="s">
        <v>210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/>
      <c r="K104" s="7"/>
    </row>
    <row r="105" spans="1:11" ht="12.75">
      <c r="A105" s="206" t="s">
        <v>211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1153286</v>
      </c>
      <c r="K105" s="7">
        <v>861035</v>
      </c>
    </row>
    <row r="106" spans="1:11" ht="12.75">
      <c r="A106" s="206" t="s">
        <v>212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85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86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113270</v>
      </c>
      <c r="K108" s="7">
        <v>171453</v>
      </c>
    </row>
    <row r="109" spans="1:11" ht="12.75">
      <c r="A109" s="206" t="s">
        <v>87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483130</v>
      </c>
      <c r="K109" s="7">
        <v>195715</v>
      </c>
    </row>
    <row r="110" spans="1:11" ht="12.75">
      <c r="A110" s="206" t="s">
        <v>90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88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89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/>
      <c r="K112" s="7"/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30464</v>
      </c>
      <c r="K113" s="7">
        <v>761</v>
      </c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98">
        <f>J69+J86+J90+J100+J113</f>
        <v>153586098</v>
      </c>
      <c r="K114" s="98">
        <f>K69+K86+K90+K100+K113</f>
        <v>67484910</v>
      </c>
    </row>
    <row r="115" spans="1:11" ht="12.75">
      <c r="A115" s="250" t="s">
        <v>48</v>
      </c>
      <c r="B115" s="251"/>
      <c r="C115" s="251"/>
      <c r="D115" s="251"/>
      <c r="E115" s="251"/>
      <c r="F115" s="251"/>
      <c r="G115" s="251"/>
      <c r="H115" s="252"/>
      <c r="I115" s="2">
        <v>108</v>
      </c>
      <c r="J115" s="8">
        <v>682713</v>
      </c>
      <c r="K115" s="8">
        <v>137223</v>
      </c>
    </row>
    <row r="116" spans="1:11" ht="12.75">
      <c r="A116" s="223" t="s">
        <v>274</v>
      </c>
      <c r="B116" s="224"/>
      <c r="C116" s="224"/>
      <c r="D116" s="224"/>
      <c r="E116" s="224"/>
      <c r="F116" s="224"/>
      <c r="G116" s="224"/>
      <c r="H116" s="224"/>
      <c r="I116" s="253"/>
      <c r="J116" s="253"/>
      <c r="K116" s="254"/>
    </row>
    <row r="117" spans="1:11" ht="12.75">
      <c r="A117" s="217" t="s">
        <v>155</v>
      </c>
      <c r="B117" s="218"/>
      <c r="C117" s="218"/>
      <c r="D117" s="218"/>
      <c r="E117" s="218"/>
      <c r="F117" s="218"/>
      <c r="G117" s="218"/>
      <c r="H117" s="218"/>
      <c r="I117" s="255"/>
      <c r="J117" s="255"/>
      <c r="K117" s="256"/>
    </row>
    <row r="118" spans="1:11" ht="12.75">
      <c r="A118" s="206" t="s">
        <v>3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57" t="s">
        <v>4</v>
      </c>
      <c r="B119" s="258"/>
      <c r="C119" s="258"/>
      <c r="D119" s="258"/>
      <c r="E119" s="258"/>
      <c r="F119" s="258"/>
      <c r="G119" s="258"/>
      <c r="H119" s="259"/>
      <c r="I119" s="4">
        <v>110</v>
      </c>
      <c r="J119" s="8"/>
      <c r="K119" s="8"/>
    </row>
    <row r="120" spans="1:11" ht="12.75">
      <c r="A120" s="260" t="s">
        <v>275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1:11" ht="12.75">
      <c r="A121" s="248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7" max="255" man="1"/>
  </rowBreaks>
  <ignoredErrors>
    <ignoredError sqref="J35:K35 J56:K56 J100:K10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K52" sqref="K52"/>
    </sheetView>
  </sheetViews>
  <sheetFormatPr defaultColWidth="9.140625" defaultRowHeight="12.75"/>
  <cols>
    <col min="1" max="9" width="9.140625" style="41" customWidth="1"/>
    <col min="10" max="10" width="9.8515625" style="41" customWidth="1"/>
    <col min="11" max="11" width="10.00390625" style="41" customWidth="1"/>
    <col min="12" max="12" width="9.8515625" style="41" customWidth="1"/>
    <col min="13" max="13" width="10.28125" style="41" customWidth="1"/>
    <col min="14" max="16384" width="9.140625" style="41" customWidth="1"/>
  </cols>
  <sheetData>
    <row r="1" spans="1:13" ht="12.75" customHeight="1">
      <c r="A1" s="192" t="s">
        <v>128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193" t="s">
        <v>307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2.75" customHeight="1">
      <c r="A3" s="194" t="s">
        <v>294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23.25">
      <c r="A4" s="195" t="s">
        <v>50</v>
      </c>
      <c r="B4" s="195"/>
      <c r="C4" s="195"/>
      <c r="D4" s="195"/>
      <c r="E4" s="195"/>
      <c r="F4" s="195"/>
      <c r="G4" s="195"/>
      <c r="H4" s="195"/>
      <c r="I4" s="45" t="s">
        <v>245</v>
      </c>
      <c r="J4" s="196" t="s">
        <v>282</v>
      </c>
      <c r="K4" s="196"/>
      <c r="L4" s="196" t="s">
        <v>283</v>
      </c>
      <c r="M4" s="196"/>
    </row>
    <row r="5" spans="1:13" ht="22.5">
      <c r="A5" s="195"/>
      <c r="B5" s="195"/>
      <c r="C5" s="195"/>
      <c r="D5" s="195"/>
      <c r="E5" s="195"/>
      <c r="F5" s="195"/>
      <c r="G5" s="195"/>
      <c r="H5" s="195"/>
      <c r="I5" s="45"/>
      <c r="J5" s="47" t="s">
        <v>278</v>
      </c>
      <c r="K5" s="47" t="s">
        <v>279</v>
      </c>
      <c r="L5" s="47" t="s">
        <v>278</v>
      </c>
      <c r="M5" s="47" t="s">
        <v>279</v>
      </c>
    </row>
    <row r="6" spans="1:13" ht="12.75">
      <c r="A6" s="196">
        <v>1</v>
      </c>
      <c r="B6" s="196"/>
      <c r="C6" s="196"/>
      <c r="D6" s="196"/>
      <c r="E6" s="196"/>
      <c r="F6" s="196"/>
      <c r="G6" s="196"/>
      <c r="H6" s="196"/>
      <c r="I6" s="49">
        <v>2</v>
      </c>
      <c r="J6" s="47">
        <v>3</v>
      </c>
      <c r="K6" s="47">
        <v>4</v>
      </c>
      <c r="L6" s="47">
        <v>5</v>
      </c>
      <c r="M6" s="47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199"/>
      <c r="I7" s="101">
        <v>111</v>
      </c>
      <c r="J7" s="99">
        <f>SUM(J8:J9)</f>
        <v>26528186</v>
      </c>
      <c r="K7" s="99">
        <f>SUM(K8:K9)</f>
        <v>7158413</v>
      </c>
      <c r="L7" s="99">
        <f>SUM(L8:L9)</f>
        <v>21778147</v>
      </c>
      <c r="M7" s="99">
        <f>SUM(M8:M9)</f>
        <v>6032480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21279440</v>
      </c>
      <c r="K8" s="7">
        <v>5239688</v>
      </c>
      <c r="L8" s="7">
        <v>20927360</v>
      </c>
      <c r="M8" s="7">
        <v>5941209</v>
      </c>
    </row>
    <row r="9" spans="1:13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5248746</v>
      </c>
      <c r="K9" s="7">
        <v>1918725</v>
      </c>
      <c r="L9" s="7">
        <v>850787</v>
      </c>
      <c r="M9" s="7">
        <v>91271</v>
      </c>
    </row>
    <row r="10" spans="1:13" ht="12.75">
      <c r="A10" s="203" t="s">
        <v>7</v>
      </c>
      <c r="B10" s="204"/>
      <c r="C10" s="204"/>
      <c r="D10" s="204"/>
      <c r="E10" s="204"/>
      <c r="F10" s="204"/>
      <c r="G10" s="204"/>
      <c r="H10" s="205"/>
      <c r="I10" s="100">
        <v>114</v>
      </c>
      <c r="J10" s="98">
        <f>J11+J12+J16+J20+J21+J22+J25+J26</f>
        <v>25899449</v>
      </c>
      <c r="K10" s="98">
        <f>K11+K12+K16+K20+K21+K22+K25+K26</f>
        <v>6351293</v>
      </c>
      <c r="L10" s="98">
        <f>L11+L12+L16+L20+L21+L22+L25+L26</f>
        <v>21227170</v>
      </c>
      <c r="M10" s="98">
        <f>M11+M12+M16+M20+M21+M22+M25+M26</f>
        <v>5854301</v>
      </c>
    </row>
    <row r="11" spans="1:13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.75">
      <c r="A12" s="203" t="s">
        <v>16</v>
      </c>
      <c r="B12" s="204"/>
      <c r="C12" s="204"/>
      <c r="D12" s="204"/>
      <c r="E12" s="204"/>
      <c r="F12" s="204"/>
      <c r="G12" s="204"/>
      <c r="H12" s="205"/>
      <c r="I12" s="100">
        <v>116</v>
      </c>
      <c r="J12" s="98">
        <f>SUM(J13:J15)</f>
        <v>21804401</v>
      </c>
      <c r="K12" s="98">
        <f>SUM(K13:K15)</f>
        <v>5177733</v>
      </c>
      <c r="L12" s="98">
        <f>SUM(L13:L15)</f>
        <v>17571147</v>
      </c>
      <c r="M12" s="98">
        <f>SUM(M13:M15)</f>
        <v>4825311</v>
      </c>
    </row>
    <row r="13" spans="1:13" ht="12.75">
      <c r="A13" s="206" t="s">
        <v>122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220860</v>
      </c>
      <c r="K13" s="7">
        <v>62852</v>
      </c>
      <c r="L13" s="7">
        <v>176235</v>
      </c>
      <c r="M13" s="7">
        <v>54649</v>
      </c>
    </row>
    <row r="14" spans="1:13" ht="12.75">
      <c r="A14" s="206" t="s">
        <v>123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19514861</v>
      </c>
      <c r="K14" s="7">
        <v>4587183</v>
      </c>
      <c r="L14" s="7">
        <v>16075441</v>
      </c>
      <c r="M14" s="7">
        <v>4343170</v>
      </c>
    </row>
    <row r="15" spans="1:13" ht="12.75">
      <c r="A15" s="206" t="s">
        <v>52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2068680</v>
      </c>
      <c r="K15" s="7">
        <v>527698</v>
      </c>
      <c r="L15" s="7">
        <v>1319471</v>
      </c>
      <c r="M15" s="7">
        <v>427492</v>
      </c>
    </row>
    <row r="16" spans="1:13" ht="12.75">
      <c r="A16" s="203" t="s">
        <v>17</v>
      </c>
      <c r="B16" s="204"/>
      <c r="C16" s="204"/>
      <c r="D16" s="204"/>
      <c r="E16" s="204"/>
      <c r="F16" s="204"/>
      <c r="G16" s="204"/>
      <c r="H16" s="205"/>
      <c r="I16" s="100">
        <v>120</v>
      </c>
      <c r="J16" s="98">
        <f>SUM(J17:J19)</f>
        <v>1867378</v>
      </c>
      <c r="K16" s="98">
        <f>SUM(K17:K19)</f>
        <v>627871</v>
      </c>
      <c r="L16" s="98">
        <f>SUM(L17:L19)</f>
        <v>2405211</v>
      </c>
      <c r="M16" s="98">
        <f>SUM(M17:M19)</f>
        <v>762323</v>
      </c>
    </row>
    <row r="17" spans="1:13" ht="12.75">
      <c r="A17" s="206" t="s">
        <v>53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1095156</v>
      </c>
      <c r="K17" s="7">
        <v>370190</v>
      </c>
      <c r="L17" s="7">
        <v>1403078</v>
      </c>
      <c r="M17" s="7">
        <v>445052</v>
      </c>
    </row>
    <row r="18" spans="1:13" ht="12.75">
      <c r="A18" s="206" t="s">
        <v>54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508389</v>
      </c>
      <c r="K18" s="7">
        <v>169142</v>
      </c>
      <c r="L18" s="7">
        <v>661173</v>
      </c>
      <c r="M18" s="7">
        <v>209436</v>
      </c>
    </row>
    <row r="19" spans="1:13" ht="12.75">
      <c r="A19" s="206" t="s">
        <v>55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263833</v>
      </c>
      <c r="K19" s="7">
        <v>88539</v>
      </c>
      <c r="L19" s="7">
        <v>340960</v>
      </c>
      <c r="M19" s="7">
        <v>107835</v>
      </c>
    </row>
    <row r="20" spans="1:13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1629362</v>
      </c>
      <c r="K20" s="7">
        <v>543127</v>
      </c>
      <c r="L20" s="7">
        <v>391098</v>
      </c>
      <c r="M20" s="7">
        <v>130366</v>
      </c>
    </row>
    <row r="21" spans="1:13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594469</v>
      </c>
      <c r="K21" s="7">
        <v>2562</v>
      </c>
      <c r="L21" s="7">
        <v>859714</v>
      </c>
      <c r="M21" s="7">
        <v>136301</v>
      </c>
    </row>
    <row r="22" spans="1:13" ht="12.75">
      <c r="A22" s="203" t="s">
        <v>18</v>
      </c>
      <c r="B22" s="204"/>
      <c r="C22" s="204"/>
      <c r="D22" s="204"/>
      <c r="E22" s="204"/>
      <c r="F22" s="204"/>
      <c r="G22" s="204"/>
      <c r="H22" s="205"/>
      <c r="I22" s="100">
        <v>126</v>
      </c>
      <c r="J22" s="98">
        <f>SUM(J23:J24)</f>
        <v>0</v>
      </c>
      <c r="K22" s="98">
        <f>SUM(K23:K24)</f>
        <v>0</v>
      </c>
      <c r="L22" s="98">
        <f>SUM(L23:L24)</f>
        <v>0</v>
      </c>
      <c r="M22" s="98">
        <f>SUM(M23:M24)</f>
        <v>0</v>
      </c>
    </row>
    <row r="23" spans="1:13" ht="12.75">
      <c r="A23" s="206" t="s">
        <v>113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114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3839</v>
      </c>
      <c r="K26" s="7"/>
      <c r="L26" s="7"/>
      <c r="M26" s="7"/>
    </row>
    <row r="27" spans="1:13" ht="12.75">
      <c r="A27" s="203" t="s">
        <v>179</v>
      </c>
      <c r="B27" s="204"/>
      <c r="C27" s="204"/>
      <c r="D27" s="204"/>
      <c r="E27" s="204"/>
      <c r="F27" s="204"/>
      <c r="G27" s="204"/>
      <c r="H27" s="205"/>
      <c r="I27" s="100">
        <v>131</v>
      </c>
      <c r="J27" s="98">
        <f>SUM(J28:J32)</f>
        <v>885214</v>
      </c>
      <c r="K27" s="98">
        <f>SUM(K28:K32)</f>
        <v>5809</v>
      </c>
      <c r="L27" s="98">
        <f>SUM(L28:L32)</f>
        <v>115</v>
      </c>
      <c r="M27" s="98">
        <f>SUM(M28:M32)</f>
        <v>0</v>
      </c>
    </row>
    <row r="28" spans="1:13" ht="12.75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872195</v>
      </c>
      <c r="K28" s="7">
        <v>204</v>
      </c>
      <c r="L28" s="7"/>
      <c r="M28" s="7"/>
    </row>
    <row r="29" spans="1:13" ht="12.75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13019</v>
      </c>
      <c r="K29" s="7">
        <v>5605</v>
      </c>
      <c r="L29" s="7">
        <v>115</v>
      </c>
      <c r="M29" s="7"/>
    </row>
    <row r="30" spans="1:13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.75">
      <c r="A33" s="203" t="s">
        <v>180</v>
      </c>
      <c r="B33" s="204"/>
      <c r="C33" s="204"/>
      <c r="D33" s="204"/>
      <c r="E33" s="204"/>
      <c r="F33" s="204"/>
      <c r="G33" s="204"/>
      <c r="H33" s="205"/>
      <c r="I33" s="100">
        <v>137</v>
      </c>
      <c r="J33" s="98">
        <f>SUM(J34:J37)</f>
        <v>24015</v>
      </c>
      <c r="K33" s="98">
        <f>SUM(K34:K37)</f>
        <v>98</v>
      </c>
      <c r="L33" s="98">
        <f>SUM(L34:L37)</f>
        <v>6083</v>
      </c>
      <c r="M33" s="98">
        <f>SUM(M34:M37)</f>
        <v>5973</v>
      </c>
    </row>
    <row r="34" spans="1:13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12.75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24015</v>
      </c>
      <c r="K35" s="7">
        <v>98</v>
      </c>
      <c r="L35" s="7">
        <v>6083</v>
      </c>
      <c r="M35" s="7">
        <v>5973</v>
      </c>
    </row>
    <row r="36" spans="1:13" ht="12.75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</row>
    <row r="38" spans="1:13" ht="12.75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3" t="s">
        <v>181</v>
      </c>
      <c r="B42" s="204"/>
      <c r="C42" s="204"/>
      <c r="D42" s="204"/>
      <c r="E42" s="204"/>
      <c r="F42" s="204"/>
      <c r="G42" s="204"/>
      <c r="H42" s="205"/>
      <c r="I42" s="100">
        <v>146</v>
      </c>
      <c r="J42" s="98">
        <f>J7+J27+J38+J40</f>
        <v>27413400</v>
      </c>
      <c r="K42" s="98">
        <f>K7+K27+K38+K40</f>
        <v>7164222</v>
      </c>
      <c r="L42" s="98">
        <f>L7+L27+L38+L40</f>
        <v>21778262</v>
      </c>
      <c r="M42" s="98">
        <f>M7+M27+M38+M40</f>
        <v>6032480</v>
      </c>
    </row>
    <row r="43" spans="1:13" ht="12.75">
      <c r="A43" s="203" t="s">
        <v>182</v>
      </c>
      <c r="B43" s="204"/>
      <c r="C43" s="204"/>
      <c r="D43" s="204"/>
      <c r="E43" s="204"/>
      <c r="F43" s="204"/>
      <c r="G43" s="204"/>
      <c r="H43" s="205"/>
      <c r="I43" s="100">
        <v>147</v>
      </c>
      <c r="J43" s="98">
        <f>J10+J33+J39+J41</f>
        <v>25923464</v>
      </c>
      <c r="K43" s="98">
        <f>K10+K33+K39+K41</f>
        <v>6351391</v>
      </c>
      <c r="L43" s="98">
        <f>L10+L33+L39+L41</f>
        <v>21233253</v>
      </c>
      <c r="M43" s="98">
        <f>M10+M33+M39+M41</f>
        <v>5860274</v>
      </c>
    </row>
    <row r="44" spans="1:13" ht="12.75">
      <c r="A44" s="203" t="s">
        <v>202</v>
      </c>
      <c r="B44" s="204"/>
      <c r="C44" s="204"/>
      <c r="D44" s="204"/>
      <c r="E44" s="204"/>
      <c r="F44" s="204"/>
      <c r="G44" s="204"/>
      <c r="H44" s="205"/>
      <c r="I44" s="100">
        <v>148</v>
      </c>
      <c r="J44" s="98">
        <f>J42-J43</f>
        <v>1489936</v>
      </c>
      <c r="K44" s="98">
        <f>K42-K43</f>
        <v>812831</v>
      </c>
      <c r="L44" s="98">
        <f>L42-L43</f>
        <v>545009</v>
      </c>
      <c r="M44" s="98">
        <f>M42-M43</f>
        <v>172206</v>
      </c>
    </row>
    <row r="45" spans="1:13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42">
        <f>IF(J42&gt;J43,J42-J43,0)</f>
        <v>1489936</v>
      </c>
      <c r="K45" s="42">
        <f>IF(K42&gt;K43,K42-K43,0)</f>
        <v>812831</v>
      </c>
      <c r="L45" s="42">
        <f>IF(L42&gt;L43,L42-L43,0)</f>
        <v>545009</v>
      </c>
      <c r="M45" s="42">
        <f>IF(M42&gt;M43,M42-M43,0)</f>
        <v>172206</v>
      </c>
    </row>
    <row r="46" spans="1:13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42">
        <f>IF(J43&gt;J42,J43-J42,0)</f>
        <v>0</v>
      </c>
      <c r="K46" s="42">
        <f>IF(K43&gt;K42,K43-K42,0)</f>
        <v>0</v>
      </c>
      <c r="L46" s="42">
        <f>IF(L43&gt;L42,L43-L42,0)</f>
        <v>0</v>
      </c>
      <c r="M46" s="42">
        <f>IF(M43&gt;M42,M43-M42,0)</f>
        <v>0</v>
      </c>
    </row>
    <row r="47" spans="1:13" ht="12.75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3" t="s">
        <v>203</v>
      </c>
      <c r="B48" s="204"/>
      <c r="C48" s="204"/>
      <c r="D48" s="204"/>
      <c r="E48" s="204"/>
      <c r="F48" s="204"/>
      <c r="G48" s="204"/>
      <c r="H48" s="205"/>
      <c r="I48" s="100">
        <v>152</v>
      </c>
      <c r="J48" s="98">
        <f>J44-J47</f>
        <v>1489936</v>
      </c>
      <c r="K48" s="98">
        <f>K44-K47</f>
        <v>812831</v>
      </c>
      <c r="L48" s="98">
        <f>L44-L47</f>
        <v>545009</v>
      </c>
      <c r="M48" s="98">
        <f>M44-M47</f>
        <v>172206</v>
      </c>
    </row>
    <row r="49" spans="1:13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42">
        <f>IF(J48&gt;0,J48,0)</f>
        <v>1489936</v>
      </c>
      <c r="K49" s="42">
        <f>IF(K48&gt;0,K48,0)</f>
        <v>812831</v>
      </c>
      <c r="L49" s="42">
        <f>IF(L48&gt;0,L48,0)</f>
        <v>545009</v>
      </c>
      <c r="M49" s="42">
        <f>IF(M48&gt;0,M48,0)</f>
        <v>172206</v>
      </c>
    </row>
    <row r="50" spans="1:13" ht="12.75">
      <c r="A50" s="212" t="s">
        <v>186</v>
      </c>
      <c r="B50" s="213"/>
      <c r="C50" s="213"/>
      <c r="D50" s="213"/>
      <c r="E50" s="213"/>
      <c r="F50" s="213"/>
      <c r="G50" s="213"/>
      <c r="H50" s="214"/>
      <c r="I50" s="2">
        <v>154</v>
      </c>
      <c r="J50" s="48">
        <f>IF(J48&lt;0,-J48,0)</f>
        <v>0</v>
      </c>
      <c r="K50" s="48">
        <f>IF(K48&lt;0,-K48,0)</f>
        <v>0</v>
      </c>
      <c r="L50" s="48">
        <f>IF(L48&lt;0,-L48,0)</f>
        <v>0</v>
      </c>
      <c r="M50" s="48">
        <f>IF(M48&lt;0,-M48,0)</f>
        <v>0</v>
      </c>
    </row>
    <row r="51" spans="1:13" ht="12.75" customHeight="1">
      <c r="A51" s="215" t="s">
        <v>276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7" t="s">
        <v>156</v>
      </c>
      <c r="B52" s="218"/>
      <c r="C52" s="218"/>
      <c r="D52" s="218"/>
      <c r="E52" s="218"/>
      <c r="F52" s="218"/>
      <c r="G52" s="218"/>
      <c r="H52" s="219"/>
      <c r="I52" s="107"/>
      <c r="J52" s="108">
        <f>J48</f>
        <v>1489936</v>
      </c>
      <c r="K52" s="108">
        <f>K48</f>
        <v>812831</v>
      </c>
      <c r="L52" s="109">
        <f>L48</f>
        <v>545009</v>
      </c>
      <c r="M52" s="109">
        <f>M48</f>
        <v>172206</v>
      </c>
    </row>
    <row r="53" spans="1:13" ht="12.75">
      <c r="A53" s="220" t="s">
        <v>200</v>
      </c>
      <c r="B53" s="221"/>
      <c r="C53" s="221"/>
      <c r="D53" s="221"/>
      <c r="E53" s="221"/>
      <c r="F53" s="221"/>
      <c r="G53" s="221"/>
      <c r="H53" s="222"/>
      <c r="I53" s="1">
        <v>155</v>
      </c>
      <c r="J53" s="7"/>
      <c r="K53" s="7"/>
      <c r="L53" s="7"/>
      <c r="M53" s="7"/>
    </row>
    <row r="54" spans="1:13" ht="12.75">
      <c r="A54" s="220" t="s">
        <v>201</v>
      </c>
      <c r="B54" s="221"/>
      <c r="C54" s="221"/>
      <c r="D54" s="221"/>
      <c r="E54" s="221"/>
      <c r="F54" s="221"/>
      <c r="G54" s="221"/>
      <c r="H54" s="222"/>
      <c r="I54" s="1">
        <v>156</v>
      </c>
      <c r="J54" s="8"/>
      <c r="K54" s="8"/>
      <c r="L54" s="8"/>
      <c r="M54" s="8"/>
    </row>
    <row r="55" spans="1:13" ht="12.75" customHeight="1">
      <c r="A55" s="223" t="s">
        <v>158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217" t="s">
        <v>170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f>J52</f>
        <v>1489936</v>
      </c>
      <c r="K56" s="6">
        <f>K52</f>
        <v>812831</v>
      </c>
      <c r="L56" s="6">
        <f>L52</f>
        <v>545009</v>
      </c>
      <c r="M56" s="6">
        <f>M49</f>
        <v>172206</v>
      </c>
    </row>
    <row r="57" spans="1:13" ht="12.75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2">
        <f>SUM(J58:J64)</f>
        <v>0</v>
      </c>
      <c r="K57" s="42">
        <f>SUM(K58:K64)</f>
        <v>0</v>
      </c>
      <c r="L57" s="42">
        <f>SUM(L58:L64)</f>
        <v>0</v>
      </c>
      <c r="M57" s="42">
        <f>SUM(M58:M64)</f>
        <v>0</v>
      </c>
    </row>
    <row r="58" spans="1:13" ht="12.75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2">
        <f>J57-J65</f>
        <v>0</v>
      </c>
      <c r="K66" s="42">
        <f>K57-K65</f>
        <v>0</v>
      </c>
      <c r="L66" s="42">
        <f>L57-L65</f>
        <v>0</v>
      </c>
      <c r="M66" s="42">
        <f>M57-M65</f>
        <v>0</v>
      </c>
    </row>
    <row r="67" spans="1:13" ht="12.75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48">
        <f>J56+J66</f>
        <v>1489936</v>
      </c>
      <c r="K67" s="48">
        <f>K56+K66</f>
        <v>812831</v>
      </c>
      <c r="L67" s="48">
        <f>L56+L66</f>
        <v>545009</v>
      </c>
      <c r="M67" s="48">
        <f>M56+M66</f>
        <v>172206</v>
      </c>
    </row>
    <row r="68" spans="1:13" ht="12.75" customHeight="1">
      <c r="A68" s="228" t="s">
        <v>277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</row>
    <row r="69" spans="1:13" ht="12.75" customHeight="1">
      <c r="A69" s="230" t="s">
        <v>157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</row>
    <row r="70" spans="1:13" ht="12.75">
      <c r="A70" s="220" t="s">
        <v>200</v>
      </c>
      <c r="B70" s="221"/>
      <c r="C70" s="221"/>
      <c r="D70" s="221"/>
      <c r="E70" s="221"/>
      <c r="F70" s="221"/>
      <c r="G70" s="221"/>
      <c r="H70" s="222"/>
      <c r="I70" s="1">
        <v>169</v>
      </c>
      <c r="J70" s="7"/>
      <c r="K70" s="7"/>
      <c r="L70" s="7"/>
      <c r="M70" s="7"/>
    </row>
    <row r="71" spans="1:13" ht="12.75">
      <c r="A71" s="225" t="s">
        <v>201</v>
      </c>
      <c r="B71" s="226"/>
      <c r="C71" s="226"/>
      <c r="D71" s="226"/>
      <c r="E71" s="226"/>
      <c r="F71" s="226"/>
      <c r="G71" s="226"/>
      <c r="H71" s="227"/>
      <c r="I71" s="4">
        <v>170</v>
      </c>
      <c r="J71" s="8"/>
      <c r="K71" s="8"/>
      <c r="L71" s="8"/>
      <c r="M71" s="8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greaterThanOrEqual" allowBlank="1" showInputMessage="1" showErrorMessage="1" errorTitle="Pogrešan unos" error="Mogu se unijeti samo cjelobrojne pozitivne vrijednosti." sqref="K42:M46 J48:M50 K36:K41 K22:M22 K27:M27 K33:M33 K23 L23:L26 K28:L32 J12:M21 L34:L41 K34 J22:J46 J7:M10 M28:M3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ignoredErrors>
    <ignoredError sqref="J56:M56" unlockedFormula="1"/>
    <ignoredError sqref="L16:M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34">
      <selection activeCell="M14" sqref="M14"/>
    </sheetView>
  </sheetViews>
  <sheetFormatPr defaultColWidth="9.140625" defaultRowHeight="12.75"/>
  <cols>
    <col min="1" max="16384" width="9.140625" style="41" customWidth="1"/>
  </cols>
  <sheetData>
    <row r="1" spans="1:11" ht="12.75" customHeight="1">
      <c r="A1" s="262" t="s">
        <v>136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4" t="s">
        <v>295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33.75">
      <c r="A4" s="267" t="s">
        <v>50</v>
      </c>
      <c r="B4" s="267"/>
      <c r="C4" s="267"/>
      <c r="D4" s="267"/>
      <c r="E4" s="267"/>
      <c r="F4" s="267"/>
      <c r="G4" s="267"/>
      <c r="H4" s="267"/>
      <c r="I4" s="51" t="s">
        <v>245</v>
      </c>
      <c r="J4" s="52" t="s">
        <v>282</v>
      </c>
      <c r="K4" s="52" t="s">
        <v>283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3">
        <v>2</v>
      </c>
      <c r="J5" s="54" t="s">
        <v>248</v>
      </c>
      <c r="K5" s="54" t="s">
        <v>249</v>
      </c>
    </row>
    <row r="6" spans="1:12" ht="12.75">
      <c r="A6" s="215" t="s">
        <v>130</v>
      </c>
      <c r="B6" s="216"/>
      <c r="C6" s="216"/>
      <c r="D6" s="216"/>
      <c r="E6" s="216"/>
      <c r="F6" s="216"/>
      <c r="G6" s="216"/>
      <c r="H6" s="216"/>
      <c r="I6" s="269"/>
      <c r="J6" s="269"/>
      <c r="K6" s="269"/>
      <c r="L6" s="110"/>
    </row>
    <row r="7" spans="1:12" ht="12.75">
      <c r="A7" s="206" t="s">
        <v>34</v>
      </c>
      <c r="B7" s="207"/>
      <c r="C7" s="207"/>
      <c r="D7" s="207"/>
      <c r="E7" s="207"/>
      <c r="F7" s="207"/>
      <c r="G7" s="207"/>
      <c r="H7" s="207"/>
      <c r="I7" s="1">
        <v>1</v>
      </c>
      <c r="J7" s="6">
        <v>1489936</v>
      </c>
      <c r="K7" s="6">
        <v>545009</v>
      </c>
      <c r="L7" s="110"/>
    </row>
    <row r="8" spans="1:12" ht="12.75">
      <c r="A8" s="206" t="s">
        <v>35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1629362</v>
      </c>
      <c r="K8" s="7">
        <v>391098</v>
      </c>
      <c r="L8" s="110"/>
    </row>
    <row r="9" spans="1:12" ht="12.75">
      <c r="A9" s="206" t="s">
        <v>36</v>
      </c>
      <c r="B9" s="207"/>
      <c r="C9" s="207"/>
      <c r="D9" s="207"/>
      <c r="E9" s="207"/>
      <c r="F9" s="207"/>
      <c r="G9" s="207"/>
      <c r="H9" s="207"/>
      <c r="I9" s="1">
        <v>3</v>
      </c>
      <c r="J9" s="7">
        <v>4666494</v>
      </c>
      <c r="K9" s="7"/>
      <c r="L9" s="110"/>
    </row>
    <row r="10" spans="1:12" ht="12.75">
      <c r="A10" s="206" t="s">
        <v>37</v>
      </c>
      <c r="B10" s="207"/>
      <c r="C10" s="207"/>
      <c r="D10" s="207"/>
      <c r="E10" s="207"/>
      <c r="F10" s="207"/>
      <c r="G10" s="207"/>
      <c r="H10" s="207"/>
      <c r="I10" s="1">
        <v>4</v>
      </c>
      <c r="J10" s="7"/>
      <c r="K10" s="7"/>
      <c r="L10" s="110"/>
    </row>
    <row r="11" spans="1:12" ht="12.75">
      <c r="A11" s="206" t="s">
        <v>38</v>
      </c>
      <c r="B11" s="207"/>
      <c r="C11" s="207"/>
      <c r="D11" s="207"/>
      <c r="E11" s="207"/>
      <c r="F11" s="207"/>
      <c r="G11" s="207"/>
      <c r="H11" s="207"/>
      <c r="I11" s="1">
        <v>5</v>
      </c>
      <c r="J11" s="7"/>
      <c r="K11" s="7"/>
      <c r="L11" s="110"/>
    </row>
    <row r="12" spans="1:12" ht="12.75">
      <c r="A12" s="206" t="s">
        <v>42</v>
      </c>
      <c r="B12" s="207"/>
      <c r="C12" s="207"/>
      <c r="D12" s="207"/>
      <c r="E12" s="207"/>
      <c r="F12" s="207"/>
      <c r="G12" s="207"/>
      <c r="H12" s="207"/>
      <c r="I12" s="1">
        <v>6</v>
      </c>
      <c r="J12" s="7"/>
      <c r="K12" s="7"/>
      <c r="L12" s="111"/>
    </row>
    <row r="13" spans="1:12" ht="12.75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50">
        <f>SUM(J7:J12)</f>
        <v>7785792</v>
      </c>
      <c r="K13" s="50">
        <f>SUM(K7:K12)</f>
        <v>936107</v>
      </c>
      <c r="L13" s="110"/>
    </row>
    <row r="14" spans="1:12" ht="12.75">
      <c r="A14" s="206" t="s">
        <v>43</v>
      </c>
      <c r="B14" s="207"/>
      <c r="C14" s="207"/>
      <c r="D14" s="207"/>
      <c r="E14" s="207"/>
      <c r="F14" s="207"/>
      <c r="G14" s="207"/>
      <c r="H14" s="207"/>
      <c r="I14" s="1">
        <v>8</v>
      </c>
      <c r="J14" s="7"/>
      <c r="K14" s="7">
        <v>1978560</v>
      </c>
      <c r="L14" s="110"/>
    </row>
    <row r="15" spans="1:12" ht="12.75">
      <c r="A15" s="206" t="s">
        <v>44</v>
      </c>
      <c r="B15" s="207"/>
      <c r="C15" s="207"/>
      <c r="D15" s="207"/>
      <c r="E15" s="207"/>
      <c r="F15" s="207"/>
      <c r="G15" s="207"/>
      <c r="H15" s="207"/>
      <c r="I15" s="1">
        <v>9</v>
      </c>
      <c r="J15" s="7">
        <v>1265028</v>
      </c>
      <c r="K15" s="7">
        <v>313142</v>
      </c>
      <c r="L15" s="110"/>
    </row>
    <row r="16" spans="1:12" ht="12.75">
      <c r="A16" s="206" t="s">
        <v>45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>
        <v>127097</v>
      </c>
      <c r="K16" s="7">
        <v>118584</v>
      </c>
      <c r="L16" s="110"/>
    </row>
    <row r="17" spans="1:12" ht="12.75">
      <c r="A17" s="206" t="s">
        <v>46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164872</v>
      </c>
      <c r="K17" s="7">
        <v>7928</v>
      </c>
      <c r="L17" s="111"/>
    </row>
    <row r="18" spans="1:12" ht="12.75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42">
        <f>SUM(J14:J17)</f>
        <v>1556997</v>
      </c>
      <c r="K18" s="42">
        <f>SUM(K14:K17)</f>
        <v>2418214</v>
      </c>
      <c r="L18" s="111"/>
    </row>
    <row r="19" spans="1:12" ht="12.75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50">
        <f>IF(J13&gt;J18,J13-J18,0)</f>
        <v>6228795</v>
      </c>
      <c r="K19" s="42">
        <f>IF(K13&gt;K18,K13-K18,0)</f>
        <v>0</v>
      </c>
      <c r="L19" s="111"/>
    </row>
    <row r="20" spans="1:11" ht="12.75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50">
        <f>IF(J18&gt;J13,J18-J13,0)</f>
        <v>0</v>
      </c>
      <c r="K20" s="48">
        <f>IF(K18&gt;K13,K18-K13,0)</f>
        <v>1482107</v>
      </c>
    </row>
    <row r="21" spans="1:11" ht="12.75">
      <c r="A21" s="215" t="s">
        <v>133</v>
      </c>
      <c r="B21" s="216"/>
      <c r="C21" s="216"/>
      <c r="D21" s="216"/>
      <c r="E21" s="216"/>
      <c r="F21" s="216"/>
      <c r="G21" s="216"/>
      <c r="H21" s="216"/>
      <c r="I21" s="269"/>
      <c r="J21" s="269"/>
      <c r="K21" s="270"/>
    </row>
    <row r="22" spans="1:13" ht="12.75">
      <c r="A22" s="206" t="s">
        <v>147</v>
      </c>
      <c r="B22" s="207"/>
      <c r="C22" s="207"/>
      <c r="D22" s="207"/>
      <c r="E22" s="207"/>
      <c r="F22" s="207"/>
      <c r="G22" s="207"/>
      <c r="H22" s="207"/>
      <c r="I22" s="1">
        <v>15</v>
      </c>
      <c r="J22" s="7"/>
      <c r="K22" s="7"/>
      <c r="M22" s="110"/>
    </row>
    <row r="23" spans="1:13" ht="12.75">
      <c r="A23" s="206" t="s">
        <v>148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  <c r="M23" s="110"/>
    </row>
    <row r="24" spans="1:13" ht="12.75">
      <c r="A24" s="206" t="s">
        <v>149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>
        <v>721050</v>
      </c>
      <c r="M24" s="110"/>
    </row>
    <row r="25" spans="1:13" ht="12.75">
      <c r="A25" s="206" t="s">
        <v>150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  <c r="M25" s="110"/>
    </row>
    <row r="26" spans="1:13" ht="12.75">
      <c r="A26" s="206" t="s">
        <v>151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  <c r="M26" s="110"/>
    </row>
    <row r="27" spans="1:13" ht="12.75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0">
        <f>SUM(J22:J26)</f>
        <v>0</v>
      </c>
      <c r="K27" s="42">
        <f>SUM(K22:K26)</f>
        <v>721050</v>
      </c>
      <c r="M27" s="111"/>
    </row>
    <row r="28" spans="1:13" ht="12.75">
      <c r="A28" s="206" t="s">
        <v>101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/>
      <c r="K28" s="7"/>
      <c r="M28" s="110"/>
    </row>
    <row r="29" spans="1:13" ht="12.75">
      <c r="A29" s="206" t="s">
        <v>102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  <c r="M29" s="110"/>
    </row>
    <row r="30" spans="1:13" ht="12.75">
      <c r="A30" s="206" t="s">
        <v>10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171384</v>
      </c>
      <c r="K30" s="7">
        <v>264576</v>
      </c>
      <c r="M30" s="110"/>
    </row>
    <row r="31" spans="1:13" ht="12.75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50">
        <f>SUM(J28:J30)</f>
        <v>171384</v>
      </c>
      <c r="K31" s="42">
        <f>SUM(K28:K30)</f>
        <v>264576</v>
      </c>
      <c r="M31" s="111"/>
    </row>
    <row r="32" spans="1:13" ht="23.25" customHeight="1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50">
        <f>IF(J27&gt;J31,J27-J31,0)</f>
        <v>0</v>
      </c>
      <c r="K32" s="42">
        <f>IF(K27&gt;K31,K27-K31,0)</f>
        <v>456474</v>
      </c>
      <c r="M32" s="111"/>
    </row>
    <row r="33" spans="1:13" ht="25.5" customHeight="1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50">
        <f>IF(J31&gt;J27,J31-J27,0)</f>
        <v>171384</v>
      </c>
      <c r="K33" s="42">
        <f>IF(K31&gt;K27,K31-K27,0)</f>
        <v>0</v>
      </c>
      <c r="M33" s="111"/>
    </row>
    <row r="34" spans="1:11" ht="12.75">
      <c r="A34" s="215" t="s">
        <v>134</v>
      </c>
      <c r="B34" s="216"/>
      <c r="C34" s="216"/>
      <c r="D34" s="216"/>
      <c r="E34" s="216"/>
      <c r="F34" s="216"/>
      <c r="G34" s="216"/>
      <c r="H34" s="216"/>
      <c r="I34" s="269"/>
      <c r="J34" s="269"/>
      <c r="K34" s="270"/>
    </row>
    <row r="35" spans="1:13" ht="12.75">
      <c r="A35" s="206" t="s">
        <v>143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  <c r="M35" s="110"/>
    </row>
    <row r="36" spans="1:13" ht="12.75">
      <c r="A36" s="206" t="s">
        <v>23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  <c r="M36" s="110"/>
    </row>
    <row r="37" spans="1:13" ht="12.75">
      <c r="A37" s="206" t="s">
        <v>24</v>
      </c>
      <c r="B37" s="207"/>
      <c r="C37" s="207"/>
      <c r="D37" s="207"/>
      <c r="E37" s="207"/>
      <c r="F37" s="207"/>
      <c r="G37" s="207"/>
      <c r="H37" s="207"/>
      <c r="I37" s="1">
        <v>29</v>
      </c>
      <c r="J37" s="7">
        <v>7843</v>
      </c>
      <c r="K37" s="7">
        <v>6494</v>
      </c>
      <c r="M37" s="110"/>
    </row>
    <row r="38" spans="1:13" ht="12.75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50">
        <f>SUM(J35:J37)</f>
        <v>7843</v>
      </c>
      <c r="K38" s="42">
        <f>SUM(K35:K37)</f>
        <v>6494</v>
      </c>
      <c r="M38" s="111"/>
    </row>
    <row r="39" spans="1:13" ht="12.75">
      <c r="A39" s="206" t="s">
        <v>25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/>
      <c r="M39" s="110"/>
    </row>
    <row r="40" spans="1:13" ht="12.75">
      <c r="A40" s="206" t="s">
        <v>26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  <c r="M40" s="110"/>
    </row>
    <row r="41" spans="1:13" ht="12.75">
      <c r="A41" s="206" t="s">
        <v>27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  <c r="M41" s="110"/>
    </row>
    <row r="42" spans="1:13" ht="12.75">
      <c r="A42" s="206" t="s">
        <v>28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  <c r="M42" s="110"/>
    </row>
    <row r="43" spans="1:13" ht="12.75">
      <c r="A43" s="206" t="s">
        <v>29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4645122</v>
      </c>
      <c r="K43" s="7">
        <v>565312</v>
      </c>
      <c r="M43" s="110"/>
    </row>
    <row r="44" spans="1:13" ht="12.75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50">
        <f>SUM(J39:J43)</f>
        <v>4645122</v>
      </c>
      <c r="K44" s="42">
        <f>SUM(K39:K43)</f>
        <v>565312</v>
      </c>
      <c r="M44" s="111"/>
    </row>
    <row r="45" spans="1:13" ht="21.75" customHeight="1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50">
        <f>IF(J38&gt;J44,J38-J44,0)</f>
        <v>0</v>
      </c>
      <c r="K45" s="42">
        <f>IF(K38&gt;K44,K38-K44,0)</f>
        <v>0</v>
      </c>
      <c r="M45" s="111"/>
    </row>
    <row r="46" spans="1:13" ht="21.75" customHeight="1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50">
        <f>IF(J44&gt;J38,J44-J38,0)</f>
        <v>4637279</v>
      </c>
      <c r="K46" s="42">
        <f>IF(K44&gt;K38,K44-K38,0)</f>
        <v>558818</v>
      </c>
      <c r="M46" s="111"/>
    </row>
    <row r="47" spans="1:13" ht="12.75">
      <c r="A47" s="206" t="s">
        <v>61</v>
      </c>
      <c r="B47" s="207"/>
      <c r="C47" s="207"/>
      <c r="D47" s="207"/>
      <c r="E47" s="207"/>
      <c r="F47" s="207"/>
      <c r="G47" s="207"/>
      <c r="H47" s="207"/>
      <c r="I47" s="1">
        <v>39</v>
      </c>
      <c r="J47" s="50">
        <f>IF(J19-J20+J32-J33+J45-J46&gt;0,J19-J20+J32-J33+J45-J46,0)</f>
        <v>1420132</v>
      </c>
      <c r="K47" s="42">
        <f>IF(K19-K20+K32-K33+K45-K46&gt;0,K19-K20+K32-K33+K45-K46,0)</f>
        <v>0</v>
      </c>
      <c r="M47" s="111"/>
    </row>
    <row r="48" spans="1:13" ht="12.75">
      <c r="A48" s="206" t="s">
        <v>62</v>
      </c>
      <c r="B48" s="207"/>
      <c r="C48" s="207"/>
      <c r="D48" s="207"/>
      <c r="E48" s="207"/>
      <c r="F48" s="207"/>
      <c r="G48" s="207"/>
      <c r="H48" s="207"/>
      <c r="I48" s="1">
        <v>40</v>
      </c>
      <c r="J48" s="50">
        <f>IF(J20-J19+J33-J32+J46-J45&gt;0,J20-J19+J33-J32+J46-J45,0)</f>
        <v>0</v>
      </c>
      <c r="K48" s="42">
        <f>IF(K20-K19+K33-K32+K46-K45&gt;0,K20-K19+K33-K32+K46-K45,0)</f>
        <v>1584451</v>
      </c>
      <c r="M48" s="111"/>
    </row>
    <row r="49" spans="1:13" ht="12.75">
      <c r="A49" s="271" t="s">
        <v>135</v>
      </c>
      <c r="B49" s="272"/>
      <c r="C49" s="272"/>
      <c r="D49" s="272"/>
      <c r="E49" s="272"/>
      <c r="F49" s="272"/>
      <c r="G49" s="272"/>
      <c r="H49" s="272"/>
      <c r="I49" s="100">
        <v>41</v>
      </c>
      <c r="J49" s="102">
        <v>994181</v>
      </c>
      <c r="K49" s="103">
        <v>3563362</v>
      </c>
      <c r="M49" s="112"/>
    </row>
    <row r="50" spans="1:13" ht="12.75">
      <c r="A50" s="206" t="s">
        <v>144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1420132</v>
      </c>
      <c r="K50" s="7"/>
      <c r="M50" s="110"/>
    </row>
    <row r="51" spans="1:13" ht="12.75">
      <c r="A51" s="206" t="s">
        <v>145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>
        <v>1584451</v>
      </c>
      <c r="M51" s="110"/>
    </row>
    <row r="52" spans="1:13" ht="12.75">
      <c r="A52" s="273" t="s">
        <v>146</v>
      </c>
      <c r="B52" s="274"/>
      <c r="C52" s="274"/>
      <c r="D52" s="274"/>
      <c r="E52" s="274"/>
      <c r="F52" s="274"/>
      <c r="G52" s="274"/>
      <c r="H52" s="274"/>
      <c r="I52" s="104">
        <v>44</v>
      </c>
      <c r="J52" s="105">
        <f>J49+J50-J51</f>
        <v>2414313</v>
      </c>
      <c r="K52" s="106">
        <v>1978911</v>
      </c>
      <c r="M52" s="112"/>
    </row>
  </sheetData>
  <sheetProtection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type="whole" operator="greaterThanOrEqual" allowBlank="1" showInputMessage="1" showErrorMessage="1" errorTitle="Pogrešan unos" error="Mogu se unijeti samo cjelobrojne pozitivne vrijednosti." sqref="J31:K33 J52:K52 J44:K48 J38:K38 J27:K27 J18:K20 M44:M48 L12 L17:L19 M27 M31:M33 M38 J13:K13">
      <formula1>0</formula1>
    </dataValidation>
    <dataValidation type="whole" operator="notEqual" allowBlank="1" showInputMessage="1" showErrorMessage="1" errorTitle="Pogrešan unos" error="Mogu se unijeti samo cjelobrojne vrijednosti." sqref="J49:K51 J39:K43 J14:K17 J28:K30 J7:K12 J22:K26 M49:M52 L13:L16 L6:L11 M28:M30 M22:M26 M35:M37 M39:M43 J35:K37">
      <formula1>9999999998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125" zoomScaleSheetLayoutView="125" zoomScalePageLayoutView="0" workbookViewId="0" topLeftCell="A1">
      <selection activeCell="N18" sqref="N18"/>
    </sheetView>
  </sheetViews>
  <sheetFormatPr defaultColWidth="9.140625" defaultRowHeight="12.75"/>
  <cols>
    <col min="1" max="4" width="9.140625" style="120" customWidth="1"/>
    <col min="5" max="5" width="10.421875" style="120" bestFit="1" customWidth="1"/>
    <col min="6" max="9" width="9.140625" style="120" customWidth="1"/>
    <col min="10" max="10" width="9.57421875" style="120" customWidth="1"/>
    <col min="11" max="11" width="10.57421875" style="120" customWidth="1"/>
    <col min="12" max="16384" width="9.140625" style="120" customWidth="1"/>
  </cols>
  <sheetData>
    <row r="1" spans="1:12" ht="12.75">
      <c r="A1" s="275" t="s">
        <v>246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9"/>
    </row>
    <row r="2" spans="1:12" ht="15.75">
      <c r="A2" s="117"/>
      <c r="B2" s="118"/>
      <c r="C2" s="277" t="s">
        <v>247</v>
      </c>
      <c r="D2" s="277"/>
      <c r="E2" s="122">
        <v>43101</v>
      </c>
      <c r="F2" s="121" t="s">
        <v>216</v>
      </c>
      <c r="G2" s="278">
        <v>43373</v>
      </c>
      <c r="H2" s="279"/>
      <c r="I2" s="118"/>
      <c r="J2" s="118"/>
      <c r="K2" s="118"/>
      <c r="L2" s="123"/>
    </row>
    <row r="3" spans="1:11" ht="23.25">
      <c r="A3" s="267" t="s">
        <v>50</v>
      </c>
      <c r="B3" s="267"/>
      <c r="C3" s="267"/>
      <c r="D3" s="267"/>
      <c r="E3" s="267"/>
      <c r="F3" s="267"/>
      <c r="G3" s="267"/>
      <c r="H3" s="267"/>
      <c r="I3" s="51" t="s">
        <v>245</v>
      </c>
      <c r="J3" s="52" t="s">
        <v>124</v>
      </c>
      <c r="K3" s="52" t="s">
        <v>125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24">
        <v>2</v>
      </c>
      <c r="J4" s="54" t="s">
        <v>248</v>
      </c>
      <c r="K4" s="54" t="s">
        <v>249</v>
      </c>
    </row>
    <row r="5" spans="1:12" ht="12.75">
      <c r="A5" s="206" t="s">
        <v>250</v>
      </c>
      <c r="B5" s="207"/>
      <c r="C5" s="207"/>
      <c r="D5" s="207"/>
      <c r="E5" s="207"/>
      <c r="F5" s="207"/>
      <c r="G5" s="207"/>
      <c r="H5" s="207"/>
      <c r="I5" s="1">
        <v>1</v>
      </c>
      <c r="J5" s="6">
        <v>141893670</v>
      </c>
      <c r="K5" s="6">
        <v>141893670</v>
      </c>
      <c r="L5" s="110"/>
    </row>
    <row r="6" spans="1:18" ht="12.75">
      <c r="A6" s="206" t="s">
        <v>251</v>
      </c>
      <c r="B6" s="207"/>
      <c r="C6" s="207"/>
      <c r="D6" s="207"/>
      <c r="E6" s="207"/>
      <c r="F6" s="207"/>
      <c r="G6" s="207"/>
      <c r="H6" s="207"/>
      <c r="I6" s="1">
        <v>2</v>
      </c>
      <c r="J6" s="7"/>
      <c r="K6" s="7"/>
      <c r="L6" s="110"/>
      <c r="R6" s="116" t="s">
        <v>297</v>
      </c>
    </row>
    <row r="7" spans="1:12" ht="12.75">
      <c r="A7" s="206" t="s">
        <v>252</v>
      </c>
      <c r="B7" s="207"/>
      <c r="C7" s="207"/>
      <c r="D7" s="207"/>
      <c r="E7" s="207"/>
      <c r="F7" s="207"/>
      <c r="G7" s="207"/>
      <c r="H7" s="207"/>
      <c r="I7" s="1">
        <v>3</v>
      </c>
      <c r="J7" s="7">
        <v>27832</v>
      </c>
      <c r="K7" s="7">
        <v>27832</v>
      </c>
      <c r="L7" s="110"/>
    </row>
    <row r="8" spans="1:12" ht="12.75">
      <c r="A8" s="206" t="s">
        <v>253</v>
      </c>
      <c r="B8" s="207"/>
      <c r="C8" s="207"/>
      <c r="D8" s="207"/>
      <c r="E8" s="207"/>
      <c r="F8" s="207"/>
      <c r="G8" s="207"/>
      <c r="H8" s="207"/>
      <c r="I8" s="1">
        <v>4</v>
      </c>
      <c r="J8" s="7">
        <v>-35379901</v>
      </c>
      <c r="K8" s="7">
        <v>-104233535</v>
      </c>
      <c r="L8" s="110"/>
    </row>
    <row r="9" spans="1:12" ht="12.75">
      <c r="A9" s="206" t="s">
        <v>254</v>
      </c>
      <c r="B9" s="207"/>
      <c r="C9" s="207"/>
      <c r="D9" s="207"/>
      <c r="E9" s="207"/>
      <c r="F9" s="207"/>
      <c r="G9" s="207"/>
      <c r="H9" s="207"/>
      <c r="I9" s="1">
        <v>5</v>
      </c>
      <c r="J9" s="7">
        <v>1489936</v>
      </c>
      <c r="K9" s="7">
        <v>545009</v>
      </c>
      <c r="L9" s="110"/>
    </row>
    <row r="10" spans="1:12" ht="12.75">
      <c r="A10" s="206" t="s">
        <v>255</v>
      </c>
      <c r="B10" s="207"/>
      <c r="C10" s="207"/>
      <c r="D10" s="207"/>
      <c r="E10" s="207"/>
      <c r="F10" s="207"/>
      <c r="G10" s="207"/>
      <c r="H10" s="207"/>
      <c r="I10" s="1">
        <v>6</v>
      </c>
      <c r="J10" s="7">
        <v>32144339</v>
      </c>
      <c r="K10" s="7">
        <v>18285566</v>
      </c>
      <c r="L10" s="110"/>
    </row>
    <row r="11" spans="1:12" ht="12.75">
      <c r="A11" s="206" t="s">
        <v>256</v>
      </c>
      <c r="B11" s="207"/>
      <c r="C11" s="207"/>
      <c r="D11" s="207"/>
      <c r="E11" s="207"/>
      <c r="F11" s="207"/>
      <c r="G11" s="207"/>
      <c r="H11" s="207"/>
      <c r="I11" s="1">
        <v>7</v>
      </c>
      <c r="J11" s="7"/>
      <c r="K11" s="7"/>
      <c r="L11" s="113"/>
    </row>
    <row r="12" spans="1:12" ht="12.75">
      <c r="A12" s="206" t="s">
        <v>257</v>
      </c>
      <c r="B12" s="207"/>
      <c r="C12" s="207"/>
      <c r="D12" s="207"/>
      <c r="E12" s="207"/>
      <c r="F12" s="207"/>
      <c r="G12" s="207"/>
      <c r="H12" s="207"/>
      <c r="I12" s="1">
        <v>8</v>
      </c>
      <c r="J12" s="7"/>
      <c r="K12" s="7"/>
      <c r="L12" s="113"/>
    </row>
    <row r="13" spans="1:12" ht="12.75">
      <c r="A13" s="206" t="s">
        <v>258</v>
      </c>
      <c r="B13" s="207"/>
      <c r="C13" s="207"/>
      <c r="D13" s="207"/>
      <c r="E13" s="207"/>
      <c r="F13" s="207"/>
      <c r="G13" s="207"/>
      <c r="H13" s="207"/>
      <c r="I13" s="1">
        <v>9</v>
      </c>
      <c r="J13" s="7">
        <v>47138</v>
      </c>
      <c r="K13" s="7">
        <v>54633</v>
      </c>
      <c r="L13" s="113"/>
    </row>
    <row r="14" spans="1:12" ht="12.75">
      <c r="A14" s="200" t="s">
        <v>259</v>
      </c>
      <c r="B14" s="201"/>
      <c r="C14" s="201"/>
      <c r="D14" s="201"/>
      <c r="E14" s="201"/>
      <c r="F14" s="201"/>
      <c r="G14" s="201"/>
      <c r="H14" s="201"/>
      <c r="I14" s="1">
        <v>10</v>
      </c>
      <c r="J14" s="42">
        <f>SUM(J5:J13)</f>
        <v>140223014</v>
      </c>
      <c r="K14" s="42">
        <f>SUM(K5:K13)</f>
        <v>56573175</v>
      </c>
      <c r="L14" s="114"/>
    </row>
    <row r="15" spans="1:12" ht="12.75">
      <c r="A15" s="206" t="s">
        <v>260</v>
      </c>
      <c r="B15" s="207"/>
      <c r="C15" s="207"/>
      <c r="D15" s="207"/>
      <c r="E15" s="207"/>
      <c r="F15" s="207"/>
      <c r="G15" s="207"/>
      <c r="H15" s="207"/>
      <c r="I15" s="1">
        <v>11</v>
      </c>
      <c r="J15" s="7"/>
      <c r="K15" s="7"/>
      <c r="L15" s="110"/>
    </row>
    <row r="16" spans="1:12" ht="12.75">
      <c r="A16" s="206" t="s">
        <v>261</v>
      </c>
      <c r="B16" s="207"/>
      <c r="C16" s="207"/>
      <c r="D16" s="207"/>
      <c r="E16" s="207"/>
      <c r="F16" s="207"/>
      <c r="G16" s="207"/>
      <c r="H16" s="207"/>
      <c r="I16" s="1">
        <v>12</v>
      </c>
      <c r="J16" s="7"/>
      <c r="K16" s="7"/>
      <c r="L16" s="110"/>
    </row>
    <row r="17" spans="1:12" ht="12.75">
      <c r="A17" s="206" t="s">
        <v>262</v>
      </c>
      <c r="B17" s="207"/>
      <c r="C17" s="207"/>
      <c r="D17" s="207"/>
      <c r="E17" s="207"/>
      <c r="F17" s="207"/>
      <c r="G17" s="207"/>
      <c r="H17" s="207"/>
      <c r="I17" s="1">
        <v>13</v>
      </c>
      <c r="J17" s="7"/>
      <c r="K17" s="7"/>
      <c r="L17" s="110"/>
    </row>
    <row r="18" spans="1:12" ht="12.75">
      <c r="A18" s="206" t="s">
        <v>263</v>
      </c>
      <c r="B18" s="207"/>
      <c r="C18" s="207"/>
      <c r="D18" s="207"/>
      <c r="E18" s="207"/>
      <c r="F18" s="207"/>
      <c r="G18" s="207"/>
      <c r="H18" s="207"/>
      <c r="I18" s="1">
        <v>14</v>
      </c>
      <c r="J18" s="7"/>
      <c r="K18" s="7"/>
      <c r="L18" s="110"/>
    </row>
    <row r="19" spans="1:12" ht="12.75">
      <c r="A19" s="206" t="s">
        <v>264</v>
      </c>
      <c r="B19" s="207"/>
      <c r="C19" s="207"/>
      <c r="D19" s="207"/>
      <c r="E19" s="207"/>
      <c r="F19" s="207"/>
      <c r="G19" s="207"/>
      <c r="H19" s="207"/>
      <c r="I19" s="1">
        <v>15</v>
      </c>
      <c r="J19" s="7"/>
      <c r="K19" s="7"/>
      <c r="L19" s="110"/>
    </row>
    <row r="20" spans="1:12" ht="12.75">
      <c r="A20" s="206" t="s">
        <v>265</v>
      </c>
      <c r="B20" s="207"/>
      <c r="C20" s="207"/>
      <c r="D20" s="207"/>
      <c r="E20" s="207"/>
      <c r="F20" s="207"/>
      <c r="G20" s="207"/>
      <c r="H20" s="207"/>
      <c r="I20" s="1">
        <v>16</v>
      </c>
      <c r="J20" s="7"/>
      <c r="K20" s="7"/>
      <c r="L20" s="110"/>
    </row>
    <row r="21" spans="1:12" ht="12.75">
      <c r="A21" s="200" t="s">
        <v>266</v>
      </c>
      <c r="B21" s="201"/>
      <c r="C21" s="201"/>
      <c r="D21" s="201"/>
      <c r="E21" s="201"/>
      <c r="F21" s="201"/>
      <c r="G21" s="201"/>
      <c r="H21" s="201"/>
      <c r="I21" s="1">
        <v>17</v>
      </c>
      <c r="J21" s="48"/>
      <c r="K21" s="48">
        <f>SUM(K15:K20)</f>
        <v>0</v>
      </c>
      <c r="L21" s="114"/>
    </row>
    <row r="22" spans="1:11" ht="12.75">
      <c r="A22" s="223"/>
      <c r="B22" s="224"/>
      <c r="C22" s="224"/>
      <c r="D22" s="224"/>
      <c r="E22" s="224"/>
      <c r="F22" s="224"/>
      <c r="G22" s="224"/>
      <c r="H22" s="224"/>
      <c r="I22" s="283"/>
      <c r="J22" s="283"/>
      <c r="K22" s="284"/>
    </row>
    <row r="23" spans="1:11" ht="12.75">
      <c r="A23" s="285" t="s">
        <v>267</v>
      </c>
      <c r="B23" s="286"/>
      <c r="C23" s="286"/>
      <c r="D23" s="286"/>
      <c r="E23" s="286"/>
      <c r="F23" s="286"/>
      <c r="G23" s="286"/>
      <c r="H23" s="286"/>
      <c r="I23" s="9">
        <v>18</v>
      </c>
      <c r="J23" s="6"/>
      <c r="K23" s="6"/>
    </row>
    <row r="24" spans="1:11" ht="17.25" customHeight="1">
      <c r="A24" s="257" t="s">
        <v>268</v>
      </c>
      <c r="B24" s="258"/>
      <c r="C24" s="258"/>
      <c r="D24" s="258"/>
      <c r="E24" s="258"/>
      <c r="F24" s="258"/>
      <c r="G24" s="258"/>
      <c r="H24" s="258"/>
      <c r="I24" s="4">
        <v>19</v>
      </c>
      <c r="J24" s="48"/>
      <c r="K24" s="48"/>
    </row>
    <row r="25" spans="1:11" ht="30" customHeight="1">
      <c r="A25" s="281" t="s">
        <v>269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6" spans="10:11" ht="12.75">
      <c r="J26" s="125">
        <f>J14+J21</f>
        <v>140223014</v>
      </c>
      <c r="K26" s="125">
        <f>K14+K21</f>
        <v>56573175</v>
      </c>
    </row>
  </sheetData>
  <sheetProtection/>
  <protectedRanges>
    <protectedRange sqref="E2" name="Range1_1"/>
    <protectedRange sqref="G2:H2" name="Range1"/>
  </protectedRanges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1:K13 L5:L13 J5:K9 J15:L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L14 J21:K22 L2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:K10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:K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Ivanka Pinojtić</cp:lastModifiedBy>
  <cp:lastPrinted>2018-10-23T12:14:40Z</cp:lastPrinted>
  <dcterms:created xsi:type="dcterms:W3CDTF">2008-10-17T11:51:54Z</dcterms:created>
  <dcterms:modified xsi:type="dcterms:W3CDTF">2018-10-24T07:13:21Z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