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<sst xmlns="http://schemas.openxmlformats.org/spreadsheetml/2006/main" count="338" uniqueCount="309">
  <si>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</si>
  <si>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</si>
  <si>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</si>
  <si>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</si>
  <si>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</si>
  <si>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</si>
  <si>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</si>
  <si>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</si>
  <si>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</si>
  <si>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</si>
  <si>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</si>
  <si>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</si>
  <si>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</si>
  <si>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</si>
  <si>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</si>
  <si>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</si>
  <si>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</si>
  <si>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</si>
  <si>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</si>
  <si>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</si>
  <si>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</si>
  <si>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</si>
  <si>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</si>
  <si>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</si>
  <si>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</si>
  <si>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</si>
  <si>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</si>
  <si>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</si>
  <si>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</si>
  <si>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</si>
  <si>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</si>
  <si>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</si>
  <si>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</si>
  <si>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</si>
  <si>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</si>
  <si>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</si>
  <si>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</si>
  <si>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</si>
  <si>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</si>
  <si>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</si>
  <si>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</si>
  <si>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</si>
  <si>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</si>
  <si>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</si>
  <si>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</si>
  <si>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</si>
  <si>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</si>
  <si>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</si>
  <si>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</si>
  <si>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</si>
  <si>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</si>
  <si>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</si>
  <si>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</si>
  <si>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</si>
  <si>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</si>
  <si>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</si>
  <si>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</si>
  <si>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</si>
  <si>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</si>
  <si>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</si>
  <si>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</si>
  <si>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</si>
  <si>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</si>
  <si>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</si>
  <si>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</si>
  <si>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</si>
  <si>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</si>
  <si>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</si>
  <si>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</si>
  <si>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</si>
  <si>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</si>
  <si>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</si>
  <si>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</si>
  <si>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</si>
  <si>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</si>
  <si>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</si>
  <si>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</si>
  <si>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</si>
  <si>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</si>
  <si>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</si>
  <si>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</si>
  <si>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</si>
  <si>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</si>
  <si>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</si>
  <si>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</si>
  <si>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</si>
  <si>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</si>
  <si>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</si>
  <si>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</si>
  <si>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</si>
  <si>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</si>
  <si>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</si>
  <si>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</si>
  <si>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</si>
  <si>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</si>
  <si>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</si>
  <si>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</si>
  <si>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</si>
  <si>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</si>
  <si>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</si>
  <si>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</si>
  <si>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</si>
  <si>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</si>
  <si>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</si>
  <si>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</si>
  <si>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</si>
  <si>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</si>
  <si>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</si>
  <si>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</si>
  <si>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</si>
  <si>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</si>
  <si>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</si>
  <si>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</si>
  <si>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</si>
  <si>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</si>
  <si>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</si>
  <si>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</si>
  <si>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</si>
  <si>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</si>
  <si>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</si>
  <si>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</si>
  <si>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</si>
  <si>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</si>
  <si>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</si>
  <si>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</si>
  <si>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</si>
  <si>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</si>
  <si>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</si>
  <si>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</si>
  <si>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</si>
  <si>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</si>
  <si>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</si>
  <si>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</si>
  <si>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</si>
  <si>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</si>
  <si>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</si>
  <si>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</si>
  <si>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</si>
  <si>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</si>
  <si>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</si>
  <si>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</si>
  <si>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</si>
  <si>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</si>
  <si>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</si>
  <si>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</si>
  <si>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</si>
  <si>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</si>
  <si>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</si>
  <si>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</si>
  <si>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</si>
  <si>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</si>
  <si>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</si>
  <si>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</si>
  <si>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</si>
  <si>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</si>
  <si>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</si>
  <si>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</si>
  <si>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</si>
  <si>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</si>
  <si>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</si>
  <si>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</si>
  <si>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</si>
  <si>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</si>
  <si>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</si>
  <si>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</si>
  <si>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</si>
  <si>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</si>
  <si>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</si>
  <si>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</si>
  <si>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</si>
  <si>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</si>
  <si>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</si>
  <si>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</si>
  <si>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</si>
  <si>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</si>
  <si>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</si>
  <si>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</si>
  <si>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</si>
  <si>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</si>
  <si>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</si>
  <si>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</si>
  <si>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</si>
  <si>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</si>
  <si>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</si>
  <si>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</si>
  <si>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</si>
  <si>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</si>
  <si>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</si>
  <si>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</si>
  <si>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</si>
  <si>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</si>
  <si>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</si>
  <si>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</si>
  <si>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</si>
  <si>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</si>
  <si>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</si>
  <si>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</si>
  <si>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</si>
  <si>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</si>
  <si>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</si>
  <si>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</si>
  <si>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</si>
  <si>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</si>
  <si>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</si>
  <si>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</si>
  <si>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</si>
  <si>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</si>
  <si>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</si>
  <si>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</si>
  <si>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</si>
  <si>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</si>
  <si>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</si>
  <si>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</si>
  <si>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</si>
  <si>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</si>
  <si>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</si>
  <si>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</si>
  <si>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</si>
  <si>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</si>
  <si>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</si>
  <si>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</si>
  <si>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</si>
  <si>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</si>
  <si>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</si>
  <si>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</si>
  <si>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</si>
  <si>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</si>
  <si>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</si>
  <si>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</si>
  <si>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</si>
  <si>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</si>
  <si>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</si>
  <si>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</si>
  <si>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</si>
  <si>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</si>
  <si>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</si>
  <si>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</si>
  <si>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</si>
  <si>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</si>
  <si>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</si>
  <si>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</si>
  <si>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</si>
  <si>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</si>
  <si>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</si>
  <si>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</si>
  <si>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</si>
  <si>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</si>
  <si>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</si>
  <si>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</si>
  <si>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</si>
  <si>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</si>
  <si>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</si>
  <si>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</si>
  <si>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</si>
  <si>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</si>
  <si>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</si>
  <si>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</si>
  <si>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</si>
  <si>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</si>
  <si>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</si>
  <si>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</si>
  <si>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</si>
  <si>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</si>
  <si>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</si>
  <si>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</si>
  <si>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</si>
  <si>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</si>
  <si>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</si>
  <si>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</si>
  <si>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</si>
  <si>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</si>
  <si>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</si>
  <si>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</si>
  <si>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</si>
  <si>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</si>
  <si>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</si>
  <si>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</si>
  <si>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</si>
  <si>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</si>
  <si>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</si>
  <si>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</si>
  <si>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</si>
  <si>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</si>
  <si>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</si>
  <si>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</si>
  <si>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</si>
  <si>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</si>
  <si>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25435300118</t>
  </si>
  <si>
    <t xml:space="preserve">Žitnjak d.d. </t>
  </si>
  <si>
    <t>Zagreb</t>
  </si>
  <si>
    <t>Marijana Čavića 8</t>
  </si>
  <si>
    <t>rif@zitnjak.hr</t>
  </si>
  <si>
    <t>www.zitnjak.hr</t>
  </si>
  <si>
    <t>ne</t>
  </si>
  <si>
    <t>Lidija Frančešević, Marija Vančura</t>
  </si>
  <si>
    <t>01 2411 524</t>
  </si>
  <si>
    <t>01 2411 503</t>
  </si>
  <si>
    <t>lidija.francesevic@zitnjak.hr</t>
  </si>
  <si>
    <t>Zdenko Protuđer</t>
  </si>
  <si>
    <t xml:space="preserve">AKTIVA </t>
  </si>
  <si>
    <t>4639</t>
  </si>
  <si>
    <t xml:space="preserve">Obveznik:    ŽITNJAK D.D. </t>
  </si>
  <si>
    <t xml:space="preserve">Obveznik:  ŽITNJAK D.D. </t>
  </si>
  <si>
    <t xml:space="preserve">Obveznik:   ŽITNJAK D.D. </t>
  </si>
  <si>
    <t>1.1.2013.</t>
  </si>
  <si>
    <t>31.12.2013.</t>
  </si>
  <si>
    <t>stanje na dan 31.12.2013.</t>
  </si>
  <si>
    <t>u razdoblju 01.01.2013. do 31.12.2013.</t>
  </si>
  <si>
    <t>20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</si>
</sst>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hidden="1"/>
    </xf>
    <xf numFmtId="3" fontId="6" fillId="34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 vertical="center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2" fillId="0" borderId="26" xfId="0" applyFont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33" borderId="25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34" borderId="3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M36" sqref="M35:M3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1.421875" style="11" customWidth="1"/>
    <col min="6" max="6" width="9.140625" style="11" customWidth="1"/>
    <col min="7" max="7" width="15.140625" style="11" customWidth="1"/>
    <col min="8" max="9" width="14.421875" style="11" customWidth="1"/>
    <col min="10" max="16384" width="9.140625" style="11" customWidth="1"/>
  </cols>
  <sheetData>
    <row r="1" spans="1:12" ht="15.75">
      <c r="A1" s="151" t="s">
        <v>214</v>
      </c>
      <c r="B1" s="152"/>
      <c r="C1" s="152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93" t="s">
        <v>215</v>
      </c>
      <c r="B2" s="194"/>
      <c r="C2" s="194"/>
      <c r="D2" s="195"/>
      <c r="E2" s="112" t="s">
        <v>304</v>
      </c>
      <c r="F2" s="12"/>
      <c r="G2" s="13" t="s">
        <v>216</v>
      </c>
      <c r="H2" s="112" t="s">
        <v>305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96" t="s">
        <v>281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2" t="s">
        <v>217</v>
      </c>
      <c r="B6" s="143"/>
      <c r="C6" s="191" t="s">
        <v>285</v>
      </c>
      <c r="D6" s="192"/>
      <c r="E6" s="29"/>
      <c r="F6" s="29"/>
      <c r="G6" s="29"/>
      <c r="H6" s="29"/>
      <c r="I6" s="82"/>
      <c r="J6" s="10"/>
      <c r="K6" s="10"/>
      <c r="L6" s="10"/>
    </row>
    <row r="7" spans="1:12" ht="12.75">
      <c r="A7" s="83"/>
      <c r="B7" s="22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>
      <c r="A8" s="199" t="s">
        <v>218</v>
      </c>
      <c r="B8" s="200"/>
      <c r="C8" s="191" t="s">
        <v>286</v>
      </c>
      <c r="D8" s="192"/>
      <c r="E8" s="29"/>
      <c r="F8" s="29"/>
      <c r="G8" s="29"/>
      <c r="H8" s="29"/>
      <c r="I8" s="84"/>
      <c r="J8" s="10"/>
      <c r="K8" s="10"/>
      <c r="L8" s="10"/>
    </row>
    <row r="9" spans="1:12" ht="12.75">
      <c r="A9" s="85"/>
      <c r="B9" s="47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>
      <c r="A10" s="137" t="s">
        <v>219</v>
      </c>
      <c r="B10" s="189"/>
      <c r="C10" s="191" t="s">
        <v>287</v>
      </c>
      <c r="D10" s="192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2" t="s">
        <v>220</v>
      </c>
      <c r="B12" s="143"/>
      <c r="C12" s="165" t="s">
        <v>288</v>
      </c>
      <c r="D12" s="186"/>
      <c r="E12" s="186"/>
      <c r="F12" s="186"/>
      <c r="G12" s="186"/>
      <c r="H12" s="186"/>
      <c r="I12" s="145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2" t="s">
        <v>221</v>
      </c>
      <c r="B14" s="143"/>
      <c r="C14" s="187">
        <v>10000</v>
      </c>
      <c r="D14" s="188"/>
      <c r="E14" s="16"/>
      <c r="F14" s="165" t="s">
        <v>289</v>
      </c>
      <c r="G14" s="186"/>
      <c r="H14" s="186"/>
      <c r="I14" s="145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2" t="s">
        <v>222</v>
      </c>
      <c r="B16" s="143"/>
      <c r="C16" s="165" t="s">
        <v>290</v>
      </c>
      <c r="D16" s="186"/>
      <c r="E16" s="186"/>
      <c r="F16" s="186"/>
      <c r="G16" s="186"/>
      <c r="H16" s="186"/>
      <c r="I16" s="145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2" t="s">
        <v>223</v>
      </c>
      <c r="B18" s="143"/>
      <c r="C18" s="180" t="s">
        <v>291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2" t="s">
        <v>224</v>
      </c>
      <c r="B20" s="143"/>
      <c r="C20" s="180" t="s">
        <v>292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42" t="s">
        <v>225</v>
      </c>
      <c r="B22" s="143"/>
      <c r="C22" s="113">
        <v>133</v>
      </c>
      <c r="D22" s="183"/>
      <c r="E22" s="184"/>
      <c r="F22" s="184"/>
      <c r="G22" s="172"/>
      <c r="H22" s="185"/>
      <c r="I22" s="86"/>
      <c r="J22" s="10"/>
      <c r="K22" s="10"/>
      <c r="L22" s="10"/>
    </row>
    <row r="23" spans="1:12" ht="12.75">
      <c r="A23" s="83"/>
      <c r="B23" s="22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2" t="s">
        <v>226</v>
      </c>
      <c r="B24" s="143"/>
      <c r="C24" s="113">
        <v>21</v>
      </c>
      <c r="D24" s="159"/>
      <c r="E24" s="170"/>
      <c r="F24" s="170"/>
      <c r="G24" s="171"/>
      <c r="H24" s="48" t="s">
        <v>227</v>
      </c>
      <c r="I24" s="115" t="s">
        <v>308</v>
      </c>
      <c r="J24" s="10"/>
      <c r="K24" s="10"/>
      <c r="L24" s="10"/>
    </row>
    <row r="25" spans="1:12" ht="12.75">
      <c r="A25" s="83"/>
      <c r="B25" s="22"/>
      <c r="C25" s="16"/>
      <c r="D25" s="24"/>
      <c r="E25" s="24"/>
      <c r="F25" s="24"/>
      <c r="G25" s="22"/>
      <c r="H25" s="22" t="s">
        <v>282</v>
      </c>
      <c r="I25" s="87"/>
      <c r="J25" s="10"/>
      <c r="K25" s="10"/>
      <c r="L25" s="10"/>
    </row>
    <row r="26" spans="1:12" ht="12.75">
      <c r="A26" s="142" t="s">
        <v>228</v>
      </c>
      <c r="B26" s="143"/>
      <c r="C26" s="114" t="s">
        <v>293</v>
      </c>
      <c r="D26" s="25"/>
      <c r="E26" s="33"/>
      <c r="F26" s="24"/>
      <c r="G26" s="172" t="s">
        <v>229</v>
      </c>
      <c r="H26" s="143"/>
      <c r="I26" s="115" t="s">
        <v>300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73" t="s">
        <v>230</v>
      </c>
      <c r="B28" s="174"/>
      <c r="C28" s="175"/>
      <c r="D28" s="175"/>
      <c r="E28" s="176" t="s">
        <v>231</v>
      </c>
      <c r="F28" s="177"/>
      <c r="G28" s="177"/>
      <c r="H28" s="178" t="s">
        <v>232</v>
      </c>
      <c r="I28" s="179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 ht="12.75">
      <c r="A31" s="83"/>
      <c r="B31" s="22"/>
      <c r="C31" s="21"/>
      <c r="D31" s="168"/>
      <c r="E31" s="168"/>
      <c r="F31" s="168"/>
      <c r="G31" s="169"/>
      <c r="H31" s="16"/>
      <c r="I31" s="90"/>
      <c r="J31" s="10"/>
      <c r="K31" s="10"/>
      <c r="L31" s="10"/>
    </row>
    <row r="32" spans="1:12" ht="12.75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 ht="12.75">
      <c r="A37" s="92"/>
      <c r="B37" s="30"/>
      <c r="C37" s="162"/>
      <c r="D37" s="163"/>
      <c r="E37" s="16"/>
      <c r="F37" s="162"/>
      <c r="G37" s="163"/>
      <c r="H37" s="16"/>
      <c r="I37" s="84"/>
      <c r="J37" s="10"/>
      <c r="K37" s="10"/>
      <c r="L37" s="10"/>
    </row>
    <row r="38" spans="1:12" ht="12.75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 ht="12.75">
      <c r="A41" s="109"/>
      <c r="B41" s="33"/>
      <c r="C41" s="33"/>
      <c r="D41" s="33"/>
      <c r="E41" s="23"/>
      <c r="F41" s="110"/>
      <c r="G41" s="110"/>
      <c r="H41" s="111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>
      <c r="A44" s="137" t="s">
        <v>233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 ht="12.75">
      <c r="A45" s="92"/>
      <c r="B45" s="30"/>
      <c r="C45" s="162"/>
      <c r="D45" s="163"/>
      <c r="E45" s="16"/>
      <c r="F45" s="162"/>
      <c r="G45" s="164"/>
      <c r="H45" s="35"/>
      <c r="I45" s="96"/>
      <c r="J45" s="10"/>
      <c r="K45" s="10"/>
      <c r="L45" s="10"/>
    </row>
    <row r="46" spans="1:12" ht="12.75">
      <c r="A46" s="137" t="s">
        <v>234</v>
      </c>
      <c r="B46" s="138"/>
      <c r="C46" s="165" t="s">
        <v>294</v>
      </c>
      <c r="D46" s="166"/>
      <c r="E46" s="166"/>
      <c r="F46" s="166"/>
      <c r="G46" s="166"/>
      <c r="H46" s="166"/>
      <c r="I46" s="166"/>
      <c r="J46" s="10"/>
      <c r="K46" s="10"/>
      <c r="L46" s="10"/>
    </row>
    <row r="47" spans="1:12" ht="12.75">
      <c r="A47" s="83"/>
      <c r="B47" s="22"/>
      <c r="C47" s="21" t="s">
        <v>235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37" t="s">
        <v>236</v>
      </c>
      <c r="B48" s="138"/>
      <c r="C48" s="144" t="s">
        <v>295</v>
      </c>
      <c r="D48" s="140"/>
      <c r="E48" s="141"/>
      <c r="F48" s="16"/>
      <c r="G48" s="48" t="s">
        <v>237</v>
      </c>
      <c r="H48" s="144" t="s">
        <v>296</v>
      </c>
      <c r="I48" s="141"/>
      <c r="J48" s="10"/>
      <c r="K48" s="10"/>
      <c r="L48" s="10"/>
    </row>
    <row r="49" spans="1:12" ht="12.75">
      <c r="A49" s="83"/>
      <c r="B49" s="22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>
      <c r="A50" s="137" t="s">
        <v>223</v>
      </c>
      <c r="B50" s="138"/>
      <c r="C50" s="139" t="s">
        <v>297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83"/>
      <c r="B51" s="22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42" t="s">
        <v>238</v>
      </c>
      <c r="B52" s="143"/>
      <c r="C52" s="144" t="s">
        <v>298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97"/>
      <c r="B53" s="20"/>
      <c r="C53" s="153" t="s">
        <v>239</v>
      </c>
      <c r="D53" s="153"/>
      <c r="E53" s="153"/>
      <c r="F53" s="153"/>
      <c r="G53" s="153"/>
      <c r="H53" s="153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146" t="s">
        <v>240</v>
      </c>
      <c r="C55" s="147"/>
      <c r="D55" s="147"/>
      <c r="E55" s="147"/>
      <c r="F55" s="46"/>
      <c r="G55" s="46"/>
      <c r="H55" s="46"/>
      <c r="I55" s="99"/>
      <c r="J55" s="10"/>
      <c r="K55" s="10"/>
      <c r="L55" s="10"/>
    </row>
    <row r="56" spans="1:12" ht="12.75">
      <c r="A56" s="97"/>
      <c r="B56" s="148" t="s">
        <v>271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97"/>
      <c r="B57" s="148" t="s">
        <v>272</v>
      </c>
      <c r="C57" s="149"/>
      <c r="D57" s="149"/>
      <c r="E57" s="149"/>
      <c r="F57" s="149"/>
      <c r="G57" s="149"/>
      <c r="H57" s="149"/>
      <c r="I57" s="99"/>
      <c r="J57" s="10"/>
      <c r="K57" s="10"/>
      <c r="L57" s="10"/>
    </row>
    <row r="58" spans="1:12" ht="12.75">
      <c r="A58" s="97"/>
      <c r="B58" s="148" t="s">
        <v>273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97"/>
      <c r="B59" s="148" t="s">
        <v>274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6"/>
      <c r="C61" s="16"/>
      <c r="D61" s="16"/>
      <c r="E61" s="16"/>
      <c r="F61" s="16"/>
      <c r="G61" s="37"/>
      <c r="H61" s="38"/>
      <c r="I61" s="104"/>
      <c r="J61" s="10"/>
      <c r="K61" s="10"/>
      <c r="L61" s="10"/>
    </row>
    <row r="62" spans="1:12" ht="12.75">
      <c r="A62" s="79"/>
      <c r="B62" s="16"/>
      <c r="C62" s="16"/>
      <c r="D62" s="16"/>
      <c r="E62" s="20" t="s">
        <v>242</v>
      </c>
      <c r="F62" s="33"/>
      <c r="G62" s="154" t="s">
        <v>243</v>
      </c>
      <c r="H62" s="155"/>
      <c r="I62" s="156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35"/>
      <c r="H63" s="136"/>
      <c r="I63" s="10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2">
      <selection activeCell="K110" sqref="K110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1.57421875" style="49" customWidth="1"/>
    <col min="12" max="12" width="9.140625" style="49" customWidth="1"/>
    <col min="13" max="13" width="10.8515625" style="49" bestFit="1" customWidth="1"/>
    <col min="14" max="16384" width="9.140625" style="49" customWidth="1"/>
  </cols>
  <sheetData>
    <row r="1" spans="1:11" ht="12.75" customHeight="1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306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303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50</v>
      </c>
      <c r="B4" s="217"/>
      <c r="C4" s="217"/>
      <c r="D4" s="217"/>
      <c r="E4" s="217"/>
      <c r="F4" s="217"/>
      <c r="G4" s="217"/>
      <c r="H4" s="218"/>
      <c r="I4" s="53" t="s">
        <v>244</v>
      </c>
      <c r="J4" s="54" t="s">
        <v>283</v>
      </c>
      <c r="K4" s="55" t="s">
        <v>284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2">
        <v>2</v>
      </c>
      <c r="J5" s="51">
        <v>3</v>
      </c>
      <c r="K5" s="51">
        <v>4</v>
      </c>
    </row>
    <row r="6" spans="1:11" ht="12.75">
      <c r="A6" s="202" t="s">
        <v>299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51</v>
      </c>
      <c r="B7" s="206"/>
      <c r="C7" s="206"/>
      <c r="D7" s="206"/>
      <c r="E7" s="206"/>
      <c r="F7" s="206"/>
      <c r="G7" s="206"/>
      <c r="H7" s="207"/>
      <c r="I7" s="3">
        <v>1</v>
      </c>
      <c r="J7" s="116"/>
      <c r="K7" s="116"/>
    </row>
    <row r="8" spans="1:11" ht="12.75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50">
        <f>J9+J16+J26+J35+J39</f>
        <v>129747745</v>
      </c>
      <c r="K8" s="50">
        <f>K9+K16+K26+K35+K39</f>
        <v>127353387</v>
      </c>
    </row>
    <row r="9" spans="1:11" ht="12.75">
      <c r="A9" s="219" t="s">
        <v>171</v>
      </c>
      <c r="B9" s="220"/>
      <c r="C9" s="220"/>
      <c r="D9" s="220"/>
      <c r="E9" s="220"/>
      <c r="F9" s="220"/>
      <c r="G9" s="220"/>
      <c r="H9" s="221"/>
      <c r="I9" s="1">
        <v>3</v>
      </c>
      <c r="J9" s="117">
        <f>SUM(J10:J15)</f>
        <v>0</v>
      </c>
      <c r="K9" s="117">
        <f>SUM(K10:K15)</f>
        <v>0</v>
      </c>
    </row>
    <row r="10" spans="1:11" ht="12.75">
      <c r="A10" s="219" t="s">
        <v>99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9</v>
      </c>
      <c r="B11" s="220"/>
      <c r="C11" s="220"/>
      <c r="D11" s="220"/>
      <c r="E11" s="220"/>
      <c r="F11" s="220"/>
      <c r="G11" s="220"/>
      <c r="H11" s="221"/>
      <c r="I11" s="1">
        <v>5</v>
      </c>
      <c r="J11" s="7"/>
      <c r="K11" s="7"/>
    </row>
    <row r="12" spans="1:11" ht="12.75">
      <c r="A12" s="219" t="s">
        <v>100</v>
      </c>
      <c r="B12" s="220"/>
      <c r="C12" s="220"/>
      <c r="D12" s="220"/>
      <c r="E12" s="220"/>
      <c r="F12" s="220"/>
      <c r="G12" s="220"/>
      <c r="H12" s="221"/>
      <c r="I12" s="1">
        <v>6</v>
      </c>
      <c r="J12" s="7"/>
      <c r="K12" s="7"/>
    </row>
    <row r="13" spans="1:11" ht="12.75">
      <c r="A13" s="219" t="s">
        <v>174</v>
      </c>
      <c r="B13" s="220"/>
      <c r="C13" s="220"/>
      <c r="D13" s="220"/>
      <c r="E13" s="220"/>
      <c r="F13" s="220"/>
      <c r="G13" s="220"/>
      <c r="H13" s="221"/>
      <c r="I13" s="1">
        <v>7</v>
      </c>
      <c r="J13" s="7"/>
      <c r="K13" s="7"/>
    </row>
    <row r="14" spans="1:11" ht="12.75">
      <c r="A14" s="219" t="s">
        <v>175</v>
      </c>
      <c r="B14" s="220"/>
      <c r="C14" s="220"/>
      <c r="D14" s="220"/>
      <c r="E14" s="220"/>
      <c r="F14" s="220"/>
      <c r="G14" s="220"/>
      <c r="H14" s="221"/>
      <c r="I14" s="1">
        <v>8</v>
      </c>
      <c r="J14" s="7"/>
      <c r="K14" s="7"/>
    </row>
    <row r="15" spans="1:11" ht="12.75">
      <c r="A15" s="219" t="s">
        <v>176</v>
      </c>
      <c r="B15" s="220"/>
      <c r="C15" s="220"/>
      <c r="D15" s="220"/>
      <c r="E15" s="220"/>
      <c r="F15" s="220"/>
      <c r="G15" s="220"/>
      <c r="H15" s="221"/>
      <c r="I15" s="1">
        <v>9</v>
      </c>
      <c r="J15" s="7"/>
      <c r="K15" s="7"/>
    </row>
    <row r="16" spans="1:11" ht="12.75">
      <c r="A16" s="219" t="s">
        <v>172</v>
      </c>
      <c r="B16" s="220"/>
      <c r="C16" s="220"/>
      <c r="D16" s="220"/>
      <c r="E16" s="220"/>
      <c r="F16" s="220"/>
      <c r="G16" s="220"/>
      <c r="H16" s="221"/>
      <c r="I16" s="1">
        <v>10</v>
      </c>
      <c r="J16" s="117">
        <f>SUM(J17:J25)</f>
        <v>129747745</v>
      </c>
      <c r="K16" s="117">
        <f>SUM(K17:K25)</f>
        <v>127353387</v>
      </c>
    </row>
    <row r="17" spans="1:11" ht="12.75">
      <c r="A17" s="219" t="s">
        <v>177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73681173</v>
      </c>
      <c r="K17" s="7">
        <v>73681173</v>
      </c>
    </row>
    <row r="18" spans="1:11" ht="12.75">
      <c r="A18" s="219" t="s">
        <v>213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55717614</v>
      </c>
      <c r="K18" s="7">
        <v>53299506</v>
      </c>
    </row>
    <row r="19" spans="1:11" ht="12.75">
      <c r="A19" s="219" t="s">
        <v>178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148496</v>
      </c>
      <c r="K19" s="7">
        <v>130424</v>
      </c>
    </row>
    <row r="20" spans="1:11" ht="12.75">
      <c r="A20" s="219" t="s">
        <v>21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200462</v>
      </c>
      <c r="K20" s="7">
        <v>210284</v>
      </c>
    </row>
    <row r="21" spans="1:11" ht="12.75">
      <c r="A21" s="219" t="s">
        <v>22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/>
      <c r="K21" s="7"/>
    </row>
    <row r="22" spans="1:11" ht="12.75">
      <c r="A22" s="219" t="s">
        <v>63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/>
      <c r="K22" s="7"/>
    </row>
    <row r="23" spans="1:11" ht="12.75">
      <c r="A23" s="219" t="s">
        <v>64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/>
      <c r="K23" s="7">
        <v>32000</v>
      </c>
    </row>
    <row r="24" spans="1:11" ht="12.75">
      <c r="A24" s="219" t="s">
        <v>65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/>
      <c r="K24" s="7"/>
    </row>
    <row r="25" spans="1:11" ht="12.75">
      <c r="A25" s="219" t="s">
        <v>66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/>
      <c r="K25" s="7"/>
    </row>
    <row r="26" spans="1:11" ht="12.75">
      <c r="A26" s="219" t="s">
        <v>159</v>
      </c>
      <c r="B26" s="220"/>
      <c r="C26" s="220"/>
      <c r="D26" s="220"/>
      <c r="E26" s="220"/>
      <c r="F26" s="220"/>
      <c r="G26" s="220"/>
      <c r="H26" s="221"/>
      <c r="I26" s="1">
        <v>20</v>
      </c>
      <c r="J26" s="117">
        <f>SUM(J27:J34)</f>
        <v>0</v>
      </c>
      <c r="K26" s="117">
        <f>SUM(K27:K34)</f>
        <v>0</v>
      </c>
    </row>
    <row r="27" spans="1:11" ht="12.75">
      <c r="A27" s="219" t="s">
        <v>67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/>
      <c r="K27" s="7"/>
    </row>
    <row r="28" spans="1:11" ht="12.75">
      <c r="A28" s="219" t="s">
        <v>68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/>
      <c r="K28" s="7"/>
    </row>
    <row r="29" spans="1:11" ht="12.75">
      <c r="A29" s="219" t="s">
        <v>69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/>
      <c r="K29" s="7"/>
    </row>
    <row r="30" spans="1:11" ht="12.75">
      <c r="A30" s="219" t="s">
        <v>74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75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/>
    </row>
    <row r="32" spans="1:11" ht="12.75">
      <c r="A32" s="219" t="s">
        <v>76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/>
      <c r="K32" s="7"/>
    </row>
    <row r="33" spans="1:11" ht="12.75">
      <c r="A33" s="219" t="s">
        <v>70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152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153</v>
      </c>
      <c r="B35" s="220"/>
      <c r="C35" s="220"/>
      <c r="D35" s="220"/>
      <c r="E35" s="220"/>
      <c r="F35" s="220"/>
      <c r="G35" s="220"/>
      <c r="H35" s="221"/>
      <c r="I35" s="1">
        <v>29</v>
      </c>
      <c r="J35" s="117">
        <f>SUM(J36:J38)</f>
        <v>0</v>
      </c>
      <c r="K35" s="117">
        <f>SUM(K36:K38)</f>
        <v>0</v>
      </c>
    </row>
    <row r="36" spans="1:11" ht="12.75">
      <c r="A36" s="219" t="s">
        <v>71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72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/>
      <c r="K37" s="7"/>
    </row>
    <row r="38" spans="1:11" ht="12.75">
      <c r="A38" s="219" t="s">
        <v>73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/>
      <c r="K38" s="7"/>
    </row>
    <row r="39" spans="1:11" ht="12.75">
      <c r="A39" s="219" t="s">
        <v>154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7"/>
    </row>
    <row r="40" spans="1:11" ht="12.75">
      <c r="A40" s="208" t="s">
        <v>206</v>
      </c>
      <c r="B40" s="209"/>
      <c r="C40" s="209"/>
      <c r="D40" s="209"/>
      <c r="E40" s="209"/>
      <c r="F40" s="209"/>
      <c r="G40" s="209"/>
      <c r="H40" s="210"/>
      <c r="I40" s="1">
        <v>34</v>
      </c>
      <c r="J40" s="117">
        <f>J41+J49+J56+J64</f>
        <v>55300581</v>
      </c>
      <c r="K40" s="117">
        <f>K41+K49+K56+K64</f>
        <v>60265784</v>
      </c>
    </row>
    <row r="41" spans="1:11" ht="12.75">
      <c r="A41" s="219" t="s">
        <v>91</v>
      </c>
      <c r="B41" s="220"/>
      <c r="C41" s="220"/>
      <c r="D41" s="220"/>
      <c r="E41" s="220"/>
      <c r="F41" s="220"/>
      <c r="G41" s="220"/>
      <c r="H41" s="221"/>
      <c r="I41" s="1">
        <v>35</v>
      </c>
      <c r="J41" s="117">
        <f>SUM(J42:J48)</f>
        <v>70679</v>
      </c>
      <c r="K41" s="117">
        <f>SUM(K42:K48)</f>
        <v>70550</v>
      </c>
    </row>
    <row r="42" spans="1:11" ht="12.75">
      <c r="A42" s="219" t="s">
        <v>103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/>
      <c r="K42" s="7">
        <v>0</v>
      </c>
    </row>
    <row r="43" spans="1:11" ht="12.75">
      <c r="A43" s="219" t="s">
        <v>104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/>
      <c r="K43" s="7"/>
    </row>
    <row r="44" spans="1:11" ht="12.75">
      <c r="A44" s="219" t="s">
        <v>77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/>
      <c r="K44" s="7"/>
    </row>
    <row r="45" spans="1:11" ht="12.75">
      <c r="A45" s="219" t="s">
        <v>78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68572</v>
      </c>
      <c r="K45" s="7">
        <v>70485</v>
      </c>
    </row>
    <row r="46" spans="1:11" ht="12.75">
      <c r="A46" s="219" t="s">
        <v>79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2107</v>
      </c>
      <c r="K46" s="7">
        <v>65</v>
      </c>
    </row>
    <row r="47" spans="1:11" ht="12.75">
      <c r="A47" s="219" t="s">
        <v>80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/>
      <c r="K47" s="7"/>
    </row>
    <row r="48" spans="1:11" ht="12.75">
      <c r="A48" s="219" t="s">
        <v>81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92</v>
      </c>
      <c r="B49" s="220"/>
      <c r="C49" s="220"/>
      <c r="D49" s="220"/>
      <c r="E49" s="220"/>
      <c r="F49" s="220"/>
      <c r="G49" s="220"/>
      <c r="H49" s="221"/>
      <c r="I49" s="1">
        <v>43</v>
      </c>
      <c r="J49" s="117">
        <f>SUM(J50:J55)</f>
        <v>16141594</v>
      </c>
      <c r="K49" s="117">
        <f>SUM(K50:K55)</f>
        <v>21853763</v>
      </c>
    </row>
    <row r="50" spans="1:11" ht="12.75">
      <c r="A50" s="219" t="s">
        <v>166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114463</v>
      </c>
      <c r="K50" s="7">
        <v>1543654</v>
      </c>
    </row>
    <row r="51" spans="1:11" ht="12.75">
      <c r="A51" s="219" t="s">
        <v>167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15987556</v>
      </c>
      <c r="K51" s="7">
        <v>20286826</v>
      </c>
    </row>
    <row r="52" spans="1:11" ht="12.75">
      <c r="A52" s="219" t="s">
        <v>168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/>
      <c r="K52" s="7"/>
    </row>
    <row r="53" spans="1:11" ht="12.75">
      <c r="A53" s="219" t="s">
        <v>169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15618</v>
      </c>
      <c r="K53" s="7">
        <v>14018</v>
      </c>
    </row>
    <row r="54" spans="1:11" ht="12.75">
      <c r="A54" s="219" t="s">
        <v>5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8419</v>
      </c>
      <c r="K54" s="7"/>
    </row>
    <row r="55" spans="1:11" ht="12.75">
      <c r="A55" s="219" t="s">
        <v>6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15538</v>
      </c>
      <c r="K55" s="7">
        <v>9265</v>
      </c>
    </row>
    <row r="56" spans="1:11" ht="12.75">
      <c r="A56" s="219" t="s">
        <v>93</v>
      </c>
      <c r="B56" s="220"/>
      <c r="C56" s="220"/>
      <c r="D56" s="220"/>
      <c r="E56" s="220"/>
      <c r="F56" s="220"/>
      <c r="G56" s="220"/>
      <c r="H56" s="221"/>
      <c r="I56" s="1">
        <v>50</v>
      </c>
      <c r="J56" s="117">
        <f>SUM(J57:J63)</f>
        <v>36051513</v>
      </c>
      <c r="K56" s="117">
        <f>SUM(K57:K63)</f>
        <v>36405068</v>
      </c>
    </row>
    <row r="57" spans="1:11" ht="12.75">
      <c r="A57" s="219" t="s">
        <v>67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68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34448831</v>
      </c>
      <c r="K58" s="7">
        <v>36400068</v>
      </c>
    </row>
    <row r="59" spans="1:11" ht="12.75">
      <c r="A59" s="219" t="s">
        <v>208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74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75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/>
      <c r="K61" s="7"/>
    </row>
    <row r="62" spans="1:11" ht="12.75">
      <c r="A62" s="219" t="s">
        <v>76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1500000</v>
      </c>
      <c r="K62" s="7"/>
    </row>
    <row r="63" spans="1:11" ht="12.75">
      <c r="A63" s="219" t="s">
        <v>40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102682</v>
      </c>
      <c r="K63" s="7">
        <v>5000</v>
      </c>
    </row>
    <row r="64" spans="1:11" ht="12.75">
      <c r="A64" s="219" t="s">
        <v>173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3036795</v>
      </c>
      <c r="K64" s="7">
        <v>1936403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43651</v>
      </c>
      <c r="K65" s="7">
        <v>8597</v>
      </c>
    </row>
    <row r="66" spans="1:11" ht="12.75">
      <c r="A66" s="208" t="s">
        <v>207</v>
      </c>
      <c r="B66" s="209"/>
      <c r="C66" s="209"/>
      <c r="D66" s="209"/>
      <c r="E66" s="209"/>
      <c r="F66" s="209"/>
      <c r="G66" s="209"/>
      <c r="H66" s="210"/>
      <c r="I66" s="1">
        <v>60</v>
      </c>
      <c r="J66" s="117">
        <f>J7+J8+J40+J65</f>
        <v>185091977</v>
      </c>
      <c r="K66" s="117">
        <f>K7+K8+K40+K65</f>
        <v>187627768</v>
      </c>
    </row>
    <row r="67" spans="1:11" ht="12.75">
      <c r="A67" s="222" t="s">
        <v>82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225" t="s">
        <v>49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5" t="s">
        <v>160</v>
      </c>
      <c r="B69" s="206"/>
      <c r="C69" s="206"/>
      <c r="D69" s="206"/>
      <c r="E69" s="206"/>
      <c r="F69" s="206"/>
      <c r="G69" s="206"/>
      <c r="H69" s="207"/>
      <c r="I69" s="3">
        <v>62</v>
      </c>
      <c r="J69" s="118">
        <f>J70+J71+J72+J78+J79+J82+J85</f>
        <v>173174627</v>
      </c>
      <c r="K69" s="118">
        <f>K70+K71+K72+K78+K79+K82+K85</f>
        <v>175789408</v>
      </c>
    </row>
    <row r="70" spans="1:11" ht="12.75">
      <c r="A70" s="219" t="s">
        <v>117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141893670</v>
      </c>
      <c r="K70" s="7">
        <v>141893670</v>
      </c>
    </row>
    <row r="71" spans="1:11" ht="12.75">
      <c r="A71" s="219" t="s">
        <v>118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/>
      <c r="K71" s="7"/>
    </row>
    <row r="72" spans="1:11" ht="12.75">
      <c r="A72" s="219" t="s">
        <v>119</v>
      </c>
      <c r="B72" s="220"/>
      <c r="C72" s="220"/>
      <c r="D72" s="220"/>
      <c r="E72" s="220"/>
      <c r="F72" s="220"/>
      <c r="G72" s="220"/>
      <c r="H72" s="221"/>
      <c r="I72" s="1">
        <v>65</v>
      </c>
      <c r="J72" s="117">
        <f>J73+J74-J75+J76+J77</f>
        <v>33639</v>
      </c>
      <c r="K72" s="117">
        <f>K73+K74-K75+K76+K77</f>
        <v>33666</v>
      </c>
    </row>
    <row r="73" spans="1:11" ht="12.75">
      <c r="A73" s="219" t="s">
        <v>120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27832</v>
      </c>
      <c r="K73" s="7">
        <v>27832</v>
      </c>
    </row>
    <row r="74" spans="1:11" ht="12.75">
      <c r="A74" s="219" t="s">
        <v>121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/>
      <c r="K74" s="7"/>
    </row>
    <row r="75" spans="1:11" ht="12.75">
      <c r="A75" s="219" t="s">
        <v>109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/>
      <c r="K75" s="7"/>
    </row>
    <row r="76" spans="1:11" ht="12.75">
      <c r="A76" s="219" t="s">
        <v>110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/>
      <c r="K76" s="7"/>
    </row>
    <row r="77" spans="1:11" ht="12.75">
      <c r="A77" s="219" t="s">
        <v>111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5807</v>
      </c>
      <c r="K77" s="7">
        <v>5834</v>
      </c>
    </row>
    <row r="78" spans="1:11" ht="12.75">
      <c r="A78" s="219" t="s">
        <v>112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43411329</v>
      </c>
      <c r="K78" s="7">
        <v>43411329</v>
      </c>
    </row>
    <row r="79" spans="1:11" ht="12.75">
      <c r="A79" s="219" t="s">
        <v>204</v>
      </c>
      <c r="B79" s="220"/>
      <c r="C79" s="220"/>
      <c r="D79" s="220"/>
      <c r="E79" s="220"/>
      <c r="F79" s="220"/>
      <c r="G79" s="220"/>
      <c r="H79" s="221"/>
      <c r="I79" s="1">
        <v>72</v>
      </c>
      <c r="J79" s="117">
        <f>J80-J81</f>
        <v>-16507923</v>
      </c>
      <c r="K79" s="117">
        <f>K80-K81</f>
        <v>-12158204</v>
      </c>
    </row>
    <row r="80" spans="1:11" ht="12.75">
      <c r="A80" s="228" t="s">
        <v>138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/>
      <c r="K80" s="7"/>
    </row>
    <row r="81" spans="1:11" ht="12.75">
      <c r="A81" s="228" t="s">
        <v>139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16507923</v>
      </c>
      <c r="K81" s="7">
        <v>12158204</v>
      </c>
    </row>
    <row r="82" spans="1:11" ht="12.75">
      <c r="A82" s="219" t="s">
        <v>205</v>
      </c>
      <c r="B82" s="220"/>
      <c r="C82" s="220"/>
      <c r="D82" s="220"/>
      <c r="E82" s="220"/>
      <c r="F82" s="220"/>
      <c r="G82" s="220"/>
      <c r="H82" s="221"/>
      <c r="I82" s="1">
        <v>75</v>
      </c>
      <c r="J82" s="117">
        <f>J83-J84</f>
        <v>4343912</v>
      </c>
      <c r="K82" s="117">
        <f>K83-K84</f>
        <v>2608947</v>
      </c>
    </row>
    <row r="83" spans="1:11" ht="12.75">
      <c r="A83" s="228" t="s">
        <v>140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4343912</v>
      </c>
      <c r="K83" s="7">
        <v>2608947</v>
      </c>
    </row>
    <row r="84" spans="1:11" ht="12.75">
      <c r="A84" s="228" t="s">
        <v>141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ht="12.75">
      <c r="A85" s="219" t="s">
        <v>142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.75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117">
        <f>SUM(J87:J89)</f>
        <v>329344</v>
      </c>
      <c r="K86" s="117">
        <f>SUM(K87:K89)</f>
        <v>329344</v>
      </c>
    </row>
    <row r="87" spans="1:11" ht="12.75">
      <c r="A87" s="219" t="s">
        <v>105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47260</v>
      </c>
      <c r="K87" s="7">
        <v>47260</v>
      </c>
    </row>
    <row r="88" spans="1:11" ht="12.75">
      <c r="A88" s="219" t="s">
        <v>106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107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282084</v>
      </c>
      <c r="K89" s="7">
        <v>282084</v>
      </c>
    </row>
    <row r="90" spans="1:11" ht="12.75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117">
        <f>SUM(J91:J99)</f>
        <v>10851240</v>
      </c>
      <c r="K90" s="117">
        <f>SUM(K91:K99)</f>
        <v>10851240</v>
      </c>
    </row>
    <row r="91" spans="1:11" ht="12.75">
      <c r="A91" s="219" t="s">
        <v>108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/>
      <c r="K91" s="7"/>
    </row>
    <row r="92" spans="1:11" ht="12.75">
      <c r="A92" s="219" t="s">
        <v>209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/>
      <c r="K92" s="7"/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/>
      <c r="K93" s="7"/>
    </row>
    <row r="94" spans="1:11" ht="12.75">
      <c r="A94" s="219" t="s">
        <v>210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211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212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85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83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/>
      <c r="K98" s="7"/>
    </row>
    <row r="99" spans="1:11" ht="12.75">
      <c r="A99" s="219" t="s">
        <v>84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10851240</v>
      </c>
      <c r="K99" s="7">
        <v>10851240</v>
      </c>
    </row>
    <row r="100" spans="1:11" ht="12.75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117">
        <f>SUM(J101:J112)</f>
        <v>629139</v>
      </c>
      <c r="K100" s="117">
        <f>SUM(K101:K112)</f>
        <v>598598</v>
      </c>
    </row>
    <row r="101" spans="1:11" ht="12.75">
      <c r="A101" s="219" t="s">
        <v>108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/>
      <c r="K101" s="7"/>
    </row>
    <row r="102" spans="1:11" ht="12.75">
      <c r="A102" s="219" t="s">
        <v>209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/>
      <c r="K102" s="7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/>
      <c r="K103" s="7"/>
    </row>
    <row r="104" spans="1:11" ht="12.75">
      <c r="A104" s="219" t="s">
        <v>210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4467</v>
      </c>
      <c r="K104" s="7"/>
    </row>
    <row r="105" spans="1:11" ht="12.75">
      <c r="A105" s="219" t="s">
        <v>211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234863</v>
      </c>
      <c r="K105" s="7">
        <v>253811</v>
      </c>
    </row>
    <row r="106" spans="1:11" ht="12.75">
      <c r="A106" s="219" t="s">
        <v>212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/>
      <c r="K106" s="7"/>
    </row>
    <row r="107" spans="1:11" ht="12.75">
      <c r="A107" s="219" t="s">
        <v>85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/>
      <c r="K107" s="7"/>
    </row>
    <row r="108" spans="1:11" ht="12.75">
      <c r="A108" s="219" t="s">
        <v>86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122227</v>
      </c>
      <c r="K108" s="7">
        <v>121857</v>
      </c>
    </row>
    <row r="109" spans="1:11" ht="12.75">
      <c r="A109" s="219" t="s">
        <v>87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267582</v>
      </c>
      <c r="K109" s="7">
        <v>222930</v>
      </c>
    </row>
    <row r="110" spans="1:11" ht="12.75">
      <c r="A110" s="219" t="s">
        <v>90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/>
      <c r="K110" s="7"/>
    </row>
    <row r="111" spans="1:11" ht="12.75">
      <c r="A111" s="219" t="s">
        <v>88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89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/>
      <c r="K112" s="7"/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107627</v>
      </c>
      <c r="K113" s="7">
        <v>59178</v>
      </c>
    </row>
    <row r="114" spans="1:11" ht="12.75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117">
        <f>J69+J86+J90+J100+J113</f>
        <v>185091977</v>
      </c>
      <c r="K114" s="117">
        <f>K69+K86+K90+K100+K113</f>
        <v>187627768</v>
      </c>
    </row>
    <row r="115" spans="1:11" ht="12.75">
      <c r="A115" s="233" t="s">
        <v>48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/>
      <c r="K115" s="8"/>
    </row>
    <row r="116" spans="1:11" ht="12.75">
      <c r="A116" s="236" t="s">
        <v>275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5" t="s">
        <v>155</v>
      </c>
      <c r="B117" s="206"/>
      <c r="C117" s="206"/>
      <c r="D117" s="206"/>
      <c r="E117" s="206"/>
      <c r="F117" s="206"/>
      <c r="G117" s="206"/>
      <c r="H117" s="206"/>
      <c r="I117" s="240"/>
      <c r="J117" s="240"/>
      <c r="K117" s="241"/>
    </row>
    <row r="118" spans="1:11" ht="12.75">
      <c r="A118" s="219" t="s">
        <v>3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/>
      <c r="K118" s="7"/>
    </row>
    <row r="119" spans="1:11" ht="12.75">
      <c r="A119" s="242" t="s">
        <v>4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276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M58" sqref="M5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1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63" t="s">
        <v>307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47" t="s">
        <v>301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3" t="s">
        <v>245</v>
      </c>
      <c r="J4" s="249" t="s">
        <v>283</v>
      </c>
      <c r="K4" s="249"/>
      <c r="L4" s="249" t="s">
        <v>284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50" t="s">
        <v>20</v>
      </c>
      <c r="B7" s="251"/>
      <c r="C7" s="251"/>
      <c r="D7" s="251"/>
      <c r="E7" s="251"/>
      <c r="F7" s="251"/>
      <c r="G7" s="251"/>
      <c r="H7" s="252"/>
      <c r="I7" s="120">
        <v>111</v>
      </c>
      <c r="J7" s="118">
        <f>SUM(J8:J9)</f>
        <v>31592894</v>
      </c>
      <c r="K7" s="118">
        <f>SUM(K8:K9)</f>
        <v>9851112</v>
      </c>
      <c r="L7" s="118">
        <f>SUM(L8:L9)</f>
        <v>47273647</v>
      </c>
      <c r="M7" s="118">
        <f>SUM(M8:M9)</f>
        <v>10843006</v>
      </c>
    </row>
    <row r="8" spans="1:13" ht="12.75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23895003</v>
      </c>
      <c r="K8" s="7">
        <v>7269318</v>
      </c>
      <c r="L8" s="7">
        <v>41760116</v>
      </c>
      <c r="M8" s="7">
        <v>9607506</v>
      </c>
    </row>
    <row r="9" spans="1:13" ht="12.75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7697891</v>
      </c>
      <c r="K9" s="7">
        <v>2581794</v>
      </c>
      <c r="L9" s="7">
        <v>5513531</v>
      </c>
      <c r="M9" s="7">
        <v>1235500</v>
      </c>
    </row>
    <row r="10" spans="1:13" ht="12.75">
      <c r="A10" s="253" t="s">
        <v>7</v>
      </c>
      <c r="B10" s="254"/>
      <c r="C10" s="254"/>
      <c r="D10" s="254"/>
      <c r="E10" s="254"/>
      <c r="F10" s="254"/>
      <c r="G10" s="254"/>
      <c r="H10" s="255"/>
      <c r="I10" s="119">
        <v>114</v>
      </c>
      <c r="J10" s="117">
        <f>J11+J12+J16+J20+J21+J22+J25+J26</f>
        <v>29868054</v>
      </c>
      <c r="K10" s="117">
        <f>K11+K12+K16+K20+K21+K22+K25+K26</f>
        <v>8959771</v>
      </c>
      <c r="L10" s="117">
        <f>L11+L12+L16+L20+L21+L22+L25+L26</f>
        <v>47151101</v>
      </c>
      <c r="M10" s="117">
        <f>M11+M12+M16+M20+M21+M22+M25+M26</f>
        <v>10656470</v>
      </c>
    </row>
    <row r="11" spans="1:13" ht="12.75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53" t="s">
        <v>16</v>
      </c>
      <c r="B12" s="254"/>
      <c r="C12" s="254"/>
      <c r="D12" s="254"/>
      <c r="E12" s="254"/>
      <c r="F12" s="254"/>
      <c r="G12" s="254"/>
      <c r="H12" s="255"/>
      <c r="I12" s="119">
        <v>116</v>
      </c>
      <c r="J12" s="117">
        <f>SUM(J13:J15)</f>
        <v>23454740</v>
      </c>
      <c r="K12" s="117">
        <f>SUM(K13:K15)</f>
        <v>7285797</v>
      </c>
      <c r="L12" s="117">
        <f>SUM(L13:L15)</f>
        <v>40323826</v>
      </c>
      <c r="M12" s="117">
        <f>SUM(M13:M15)</f>
        <v>8591166</v>
      </c>
    </row>
    <row r="13" spans="1:13" ht="12.75">
      <c r="A13" s="219" t="s">
        <v>122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222292</v>
      </c>
      <c r="K13" s="7">
        <v>84668</v>
      </c>
      <c r="L13" s="7">
        <v>260619</v>
      </c>
      <c r="M13" s="7">
        <v>63826</v>
      </c>
    </row>
    <row r="14" spans="1:13" ht="12.75">
      <c r="A14" s="219" t="s">
        <v>123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21997526</v>
      </c>
      <c r="K14" s="7">
        <v>6877844</v>
      </c>
      <c r="L14" s="7">
        <v>38949316</v>
      </c>
      <c r="M14" s="7">
        <v>8683575</v>
      </c>
    </row>
    <row r="15" spans="1:13" ht="12.75">
      <c r="A15" s="219" t="s">
        <v>52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1234922</v>
      </c>
      <c r="K15" s="7">
        <v>323285</v>
      </c>
      <c r="L15" s="7">
        <v>1113891</v>
      </c>
      <c r="M15" s="7">
        <v>-156235</v>
      </c>
    </row>
    <row r="16" spans="1:13" ht="12.75">
      <c r="A16" s="253" t="s">
        <v>17</v>
      </c>
      <c r="B16" s="254"/>
      <c r="C16" s="254"/>
      <c r="D16" s="254"/>
      <c r="E16" s="254"/>
      <c r="F16" s="254"/>
      <c r="G16" s="254"/>
      <c r="H16" s="255"/>
      <c r="I16" s="119">
        <v>120</v>
      </c>
      <c r="J16" s="117">
        <f>SUM(J17:J19)</f>
        <v>2682837</v>
      </c>
      <c r="K16" s="117">
        <f>SUM(K17:K19)</f>
        <v>700839</v>
      </c>
      <c r="L16" s="117">
        <f>SUM(L17:L19)</f>
        <v>2567074</v>
      </c>
      <c r="M16" s="117">
        <f>SUM(M17:M19)</f>
        <v>645080</v>
      </c>
    </row>
    <row r="17" spans="1:13" ht="12.75">
      <c r="A17" s="219" t="s">
        <v>53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1517598</v>
      </c>
      <c r="K17" s="7">
        <v>395896</v>
      </c>
      <c r="L17" s="7">
        <v>1462525</v>
      </c>
      <c r="M17" s="7">
        <v>367476</v>
      </c>
    </row>
    <row r="18" spans="1:13" ht="12.75">
      <c r="A18" s="219" t="s">
        <v>54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798213</v>
      </c>
      <c r="K18" s="7">
        <v>212471</v>
      </c>
      <c r="L18" s="7">
        <v>765838</v>
      </c>
      <c r="M18" s="7">
        <v>192489</v>
      </c>
    </row>
    <row r="19" spans="1:13" ht="12.75">
      <c r="A19" s="219" t="s">
        <v>55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367026</v>
      </c>
      <c r="K19" s="7">
        <v>92472</v>
      </c>
      <c r="L19" s="7">
        <v>338711</v>
      </c>
      <c r="M19" s="7">
        <v>85115</v>
      </c>
    </row>
    <row r="20" spans="1:13" ht="12.75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2278675</v>
      </c>
      <c r="K20" s="7">
        <v>559773</v>
      </c>
      <c r="L20" s="7">
        <v>2182009</v>
      </c>
      <c r="M20" s="7">
        <v>543372</v>
      </c>
    </row>
    <row r="21" spans="1:13" ht="12.75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1284392</v>
      </c>
      <c r="K21" s="7">
        <v>293113</v>
      </c>
      <c r="L21" s="7">
        <v>1607664</v>
      </c>
      <c r="M21" s="7">
        <v>827209</v>
      </c>
    </row>
    <row r="22" spans="1:13" ht="12.75">
      <c r="A22" s="253" t="s">
        <v>18</v>
      </c>
      <c r="B22" s="254"/>
      <c r="C22" s="254"/>
      <c r="D22" s="254"/>
      <c r="E22" s="254"/>
      <c r="F22" s="254"/>
      <c r="G22" s="254"/>
      <c r="H22" s="255"/>
      <c r="I22" s="119">
        <v>126</v>
      </c>
      <c r="J22" s="117">
        <f>SUM(J23:J24)</f>
        <v>110672</v>
      </c>
      <c r="K22" s="117">
        <f>SUM(K23:K24)</f>
        <v>110672</v>
      </c>
      <c r="L22" s="117">
        <f>SUM(L23:L24)</f>
        <v>49643</v>
      </c>
      <c r="M22" s="117">
        <f>SUM(M23:M24)</f>
        <v>49643</v>
      </c>
    </row>
    <row r="23" spans="1:13" ht="12.75">
      <c r="A23" s="219" t="s">
        <v>113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/>
      <c r="K23" s="7"/>
      <c r="L23" s="7"/>
      <c r="M23" s="7"/>
    </row>
    <row r="24" spans="1:13" ht="12.75">
      <c r="A24" s="219" t="s">
        <v>114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110672</v>
      </c>
      <c r="K24" s="7">
        <v>110672</v>
      </c>
      <c r="L24" s="7">
        <v>49643</v>
      </c>
      <c r="M24" s="7">
        <v>49643</v>
      </c>
    </row>
    <row r="25" spans="1:13" ht="12.75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56738</v>
      </c>
      <c r="K26" s="7">
        <v>9577</v>
      </c>
      <c r="L26" s="7">
        <v>420885</v>
      </c>
      <c r="M26" s="7">
        <v>0</v>
      </c>
    </row>
    <row r="27" spans="1:13" ht="12.75">
      <c r="A27" s="253" t="s">
        <v>179</v>
      </c>
      <c r="B27" s="254"/>
      <c r="C27" s="254"/>
      <c r="D27" s="254"/>
      <c r="E27" s="254"/>
      <c r="F27" s="254"/>
      <c r="G27" s="254"/>
      <c r="H27" s="255"/>
      <c r="I27" s="119">
        <v>131</v>
      </c>
      <c r="J27" s="117">
        <f>SUM(J28:J32)</f>
        <v>2624906</v>
      </c>
      <c r="K27" s="117">
        <f>SUM(K28:K32)</f>
        <v>650133</v>
      </c>
      <c r="L27" s="117">
        <f>SUM(L28:L32)</f>
        <v>2498085</v>
      </c>
      <c r="M27" s="117">
        <f>SUM(M28:M32)</f>
        <v>570131</v>
      </c>
    </row>
    <row r="28" spans="1:13" ht="12.75">
      <c r="A28" s="208" t="s">
        <v>193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2477200</v>
      </c>
      <c r="K28" s="7">
        <v>611482</v>
      </c>
      <c r="L28" s="7">
        <v>2445000</v>
      </c>
      <c r="M28" s="7">
        <v>562566</v>
      </c>
    </row>
    <row r="29" spans="1:13" ht="12.75">
      <c r="A29" s="208" t="s">
        <v>129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147706</v>
      </c>
      <c r="K29" s="7">
        <v>38651</v>
      </c>
      <c r="L29" s="7">
        <v>53085</v>
      </c>
      <c r="M29" s="7">
        <v>7565</v>
      </c>
    </row>
    <row r="30" spans="1:13" ht="12.75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189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>
      <c r="A33" s="253" t="s">
        <v>180</v>
      </c>
      <c r="B33" s="254"/>
      <c r="C33" s="254"/>
      <c r="D33" s="254"/>
      <c r="E33" s="254"/>
      <c r="F33" s="254"/>
      <c r="G33" s="254"/>
      <c r="H33" s="255"/>
      <c r="I33" s="119">
        <v>137</v>
      </c>
      <c r="J33" s="117">
        <f>SUM(J34:J37)</f>
        <v>5834</v>
      </c>
      <c r="K33" s="117">
        <f>SUM(K34:K37)</f>
        <v>105</v>
      </c>
      <c r="L33" s="117">
        <f>SUM(L34:L37)</f>
        <v>11684</v>
      </c>
      <c r="M33" s="117">
        <f>SUM(M34:M37)</f>
        <v>0</v>
      </c>
    </row>
    <row r="34" spans="1:13" ht="12.75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5834</v>
      </c>
      <c r="K35" s="7">
        <v>105</v>
      </c>
      <c r="L35" s="7">
        <v>11684</v>
      </c>
      <c r="M35" s="7">
        <v>0</v>
      </c>
    </row>
    <row r="36" spans="1:13" ht="12.75">
      <c r="A36" s="208" t="s">
        <v>190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164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165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191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192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53" t="s">
        <v>181</v>
      </c>
      <c r="B42" s="254"/>
      <c r="C42" s="254"/>
      <c r="D42" s="254"/>
      <c r="E42" s="254"/>
      <c r="F42" s="254"/>
      <c r="G42" s="254"/>
      <c r="H42" s="255"/>
      <c r="I42" s="119">
        <v>146</v>
      </c>
      <c r="J42" s="117">
        <f>J7+J27+J38+J40</f>
        <v>34217800</v>
      </c>
      <c r="K42" s="117">
        <f>K7+K27+K38+K40</f>
        <v>10501245</v>
      </c>
      <c r="L42" s="117">
        <f>L7+L27+L38+L40</f>
        <v>49771732</v>
      </c>
      <c r="M42" s="117">
        <f>M7+M27+M38+M40</f>
        <v>11413137</v>
      </c>
    </row>
    <row r="43" spans="1:13" ht="12.75">
      <c r="A43" s="253" t="s">
        <v>182</v>
      </c>
      <c r="B43" s="254"/>
      <c r="C43" s="254"/>
      <c r="D43" s="254"/>
      <c r="E43" s="254"/>
      <c r="F43" s="254"/>
      <c r="G43" s="254"/>
      <c r="H43" s="255"/>
      <c r="I43" s="119">
        <v>147</v>
      </c>
      <c r="J43" s="117">
        <f>J10+J33+J39+J41</f>
        <v>29873888</v>
      </c>
      <c r="K43" s="117">
        <f>K10+K33+K39+K41</f>
        <v>8959876</v>
      </c>
      <c r="L43" s="117">
        <f>L10+L33+L39+L41</f>
        <v>47162785</v>
      </c>
      <c r="M43" s="117">
        <f>M10+M33+M39+M41</f>
        <v>10656470</v>
      </c>
    </row>
    <row r="44" spans="1:13" ht="12.75">
      <c r="A44" s="253" t="s">
        <v>202</v>
      </c>
      <c r="B44" s="254"/>
      <c r="C44" s="254"/>
      <c r="D44" s="254"/>
      <c r="E44" s="254"/>
      <c r="F44" s="254"/>
      <c r="G44" s="254"/>
      <c r="H44" s="255"/>
      <c r="I44" s="119">
        <v>148</v>
      </c>
      <c r="J44" s="117">
        <f>J42-J43</f>
        <v>4343912</v>
      </c>
      <c r="K44" s="117">
        <f>K42-K43</f>
        <v>1541369</v>
      </c>
      <c r="L44" s="117">
        <f>L42-L43</f>
        <v>2608947</v>
      </c>
      <c r="M44" s="117">
        <f>M42-M43</f>
        <v>756667</v>
      </c>
    </row>
    <row r="45" spans="1:13" ht="12.75">
      <c r="A45" s="228" t="s">
        <v>184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0">
        <f>IF(J42&gt;J43,J42-J43,0)</f>
        <v>4343912</v>
      </c>
      <c r="K45" s="50">
        <f>IF(K42&gt;K43,K42-K43,0)</f>
        <v>1541369</v>
      </c>
      <c r="L45" s="50">
        <f>IF(L42&gt;L43,L42-L43,0)</f>
        <v>2608947</v>
      </c>
      <c r="M45" s="50">
        <f>IF(M42&gt;M43,M42-M43,0)</f>
        <v>756667</v>
      </c>
    </row>
    <row r="46" spans="1:13" ht="12.75">
      <c r="A46" s="228" t="s">
        <v>185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8" t="s">
        <v>183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53" t="s">
        <v>203</v>
      </c>
      <c r="B48" s="254"/>
      <c r="C48" s="254"/>
      <c r="D48" s="254"/>
      <c r="E48" s="254"/>
      <c r="F48" s="254"/>
      <c r="G48" s="254"/>
      <c r="H48" s="255"/>
      <c r="I48" s="119">
        <v>152</v>
      </c>
      <c r="J48" s="117">
        <f>J44-J47</f>
        <v>4343912</v>
      </c>
      <c r="K48" s="117">
        <f>K44-K47</f>
        <v>1541369</v>
      </c>
      <c r="L48" s="117">
        <f>L44-L47</f>
        <v>2608947</v>
      </c>
      <c r="M48" s="117">
        <f>M44-M47</f>
        <v>756667</v>
      </c>
    </row>
    <row r="49" spans="1:13" ht="12.75">
      <c r="A49" s="228" t="s">
        <v>161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0">
        <f>IF(J48&gt;0,J48,0)</f>
        <v>4343912</v>
      </c>
      <c r="K49" s="50">
        <f>IF(K48&gt;0,K48,0)</f>
        <v>1541369</v>
      </c>
      <c r="L49" s="50">
        <f>IF(L48&gt;0,L48,0)</f>
        <v>2608947</v>
      </c>
      <c r="M49" s="50">
        <f>IF(M48&gt;0,M48,0)</f>
        <v>756667</v>
      </c>
    </row>
    <row r="50" spans="1:13" ht="12.75">
      <c r="A50" s="259" t="s">
        <v>186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25" t="s">
        <v>277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05" t="s">
        <v>156</v>
      </c>
      <c r="B52" s="206"/>
      <c r="C52" s="206"/>
      <c r="D52" s="206"/>
      <c r="E52" s="206"/>
      <c r="F52" s="206"/>
      <c r="G52" s="206"/>
      <c r="H52" s="207"/>
      <c r="I52" s="127"/>
      <c r="J52" s="128">
        <f>J48</f>
        <v>4343912</v>
      </c>
      <c r="K52" s="128">
        <f>K48</f>
        <v>1541369</v>
      </c>
      <c r="L52" s="129">
        <f>L48</f>
        <v>2608947</v>
      </c>
      <c r="M52" s="129">
        <f>M48</f>
        <v>756667</v>
      </c>
    </row>
    <row r="53" spans="1:13" ht="12.75">
      <c r="A53" s="256" t="s">
        <v>200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/>
      <c r="K53" s="7"/>
      <c r="L53" s="7"/>
      <c r="M53" s="7"/>
    </row>
    <row r="54" spans="1:13" ht="12.75">
      <c r="A54" s="256" t="s">
        <v>201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36" t="s">
        <v>158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5" t="s">
        <v>170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J52</f>
        <v>4343912</v>
      </c>
      <c r="K56" s="6">
        <f>K52</f>
        <v>1541369</v>
      </c>
      <c r="L56" s="6">
        <f>L52</f>
        <v>2608947</v>
      </c>
      <c r="M56" s="6">
        <f>M49</f>
        <v>756667</v>
      </c>
    </row>
    <row r="57" spans="1:13" ht="12.75">
      <c r="A57" s="208" t="s">
        <v>187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8" t="s">
        <v>194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195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196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197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198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199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188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162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8" t="s">
        <v>163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6">
        <f>J56+J66</f>
        <v>4343912</v>
      </c>
      <c r="K67" s="56">
        <f>K56+K66</f>
        <v>1541369</v>
      </c>
      <c r="L67" s="56">
        <f>L56+L66</f>
        <v>2608947</v>
      </c>
      <c r="M67" s="56">
        <f>M56+M66</f>
        <v>756667</v>
      </c>
    </row>
    <row r="68" spans="1:13" ht="12.75" customHeight="1">
      <c r="A68" s="267" t="s">
        <v>278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157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6" t="s">
        <v>200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4" t="s">
        <v>201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L9 K7:M7 J48:M50 L13:L15 K12:M12 J7:J10 K16:M16 K22:M22 K27:M27 K33:M33 L17:L21 K23 L23:L26 K30:K32 L28:L32 J12:J46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22">
      <selection activeCell="K44" sqref="K4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302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33.75">
      <c r="A4" s="276" t="s">
        <v>50</v>
      </c>
      <c r="B4" s="276"/>
      <c r="C4" s="276"/>
      <c r="D4" s="276"/>
      <c r="E4" s="276"/>
      <c r="F4" s="276"/>
      <c r="G4" s="276"/>
      <c r="H4" s="276"/>
      <c r="I4" s="59" t="s">
        <v>245</v>
      </c>
      <c r="J4" s="60" t="s">
        <v>283</v>
      </c>
      <c r="K4" s="60" t="s">
        <v>284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1">
        <v>2</v>
      </c>
      <c r="J5" s="62" t="s">
        <v>248</v>
      </c>
      <c r="K5" s="62" t="s">
        <v>249</v>
      </c>
    </row>
    <row r="6" spans="1:12" ht="12.75">
      <c r="A6" s="225" t="s">
        <v>130</v>
      </c>
      <c r="B6" s="262"/>
      <c r="C6" s="262"/>
      <c r="D6" s="262"/>
      <c r="E6" s="262"/>
      <c r="F6" s="262"/>
      <c r="G6" s="262"/>
      <c r="H6" s="262"/>
      <c r="I6" s="278"/>
      <c r="J6" s="278"/>
      <c r="K6" s="278"/>
      <c r="L6" s="130"/>
    </row>
    <row r="7" spans="1:12" ht="12.75">
      <c r="A7" s="219" t="s">
        <v>34</v>
      </c>
      <c r="B7" s="220"/>
      <c r="C7" s="220"/>
      <c r="D7" s="220"/>
      <c r="E7" s="220"/>
      <c r="F7" s="220"/>
      <c r="G7" s="220"/>
      <c r="H7" s="220"/>
      <c r="I7" s="1">
        <v>1</v>
      </c>
      <c r="J7" s="6">
        <v>4343912</v>
      </c>
      <c r="K7" s="6">
        <v>2608947</v>
      </c>
      <c r="L7" s="130"/>
    </row>
    <row r="8" spans="1:12" ht="12.75">
      <c r="A8" s="219" t="s">
        <v>35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2278675</v>
      </c>
      <c r="K8" s="7">
        <v>2182009</v>
      </c>
      <c r="L8" s="130"/>
    </row>
    <row r="9" spans="1:12" ht="12.75">
      <c r="A9" s="219" t="s">
        <v>36</v>
      </c>
      <c r="B9" s="220"/>
      <c r="C9" s="220"/>
      <c r="D9" s="220"/>
      <c r="E9" s="220"/>
      <c r="F9" s="220"/>
      <c r="G9" s="220"/>
      <c r="H9" s="220"/>
      <c r="I9" s="1">
        <v>3</v>
      </c>
      <c r="J9" s="7"/>
      <c r="K9" s="7"/>
      <c r="L9" s="130"/>
    </row>
    <row r="10" spans="1:12" ht="12.75">
      <c r="A10" s="219" t="s">
        <v>37</v>
      </c>
      <c r="B10" s="220"/>
      <c r="C10" s="220"/>
      <c r="D10" s="220"/>
      <c r="E10" s="220"/>
      <c r="F10" s="220"/>
      <c r="G10" s="220"/>
      <c r="H10" s="220"/>
      <c r="I10" s="1">
        <v>4</v>
      </c>
      <c r="J10" s="7"/>
      <c r="K10" s="7"/>
      <c r="L10" s="130"/>
    </row>
    <row r="11" spans="1:12" ht="12.75">
      <c r="A11" s="219" t="s">
        <v>38</v>
      </c>
      <c r="B11" s="220"/>
      <c r="C11" s="220"/>
      <c r="D11" s="220"/>
      <c r="E11" s="220"/>
      <c r="F11" s="220"/>
      <c r="G11" s="220"/>
      <c r="H11" s="220"/>
      <c r="I11" s="1">
        <v>5</v>
      </c>
      <c r="J11" s="7"/>
      <c r="K11" s="7">
        <v>129</v>
      </c>
      <c r="L11" s="130"/>
    </row>
    <row r="12" spans="1:12" ht="12.75">
      <c r="A12" s="219" t="s">
        <v>42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54390</v>
      </c>
      <c r="K12" s="7">
        <v>40888</v>
      </c>
      <c r="L12" s="131"/>
    </row>
    <row r="13" spans="1:12" ht="12.75">
      <c r="A13" s="208" t="s">
        <v>131</v>
      </c>
      <c r="B13" s="209"/>
      <c r="C13" s="209"/>
      <c r="D13" s="209"/>
      <c r="E13" s="209"/>
      <c r="F13" s="209"/>
      <c r="G13" s="209"/>
      <c r="H13" s="209"/>
      <c r="I13" s="1">
        <v>7</v>
      </c>
      <c r="J13" s="58">
        <f>SUM(J7:J12)</f>
        <v>6676977</v>
      </c>
      <c r="K13" s="50">
        <f>SUM(K7:K12)</f>
        <v>4831973</v>
      </c>
      <c r="L13" s="130"/>
    </row>
    <row r="14" spans="1:12" ht="12.75">
      <c r="A14" s="219" t="s">
        <v>43</v>
      </c>
      <c r="B14" s="220"/>
      <c r="C14" s="220"/>
      <c r="D14" s="220"/>
      <c r="E14" s="220"/>
      <c r="F14" s="220"/>
      <c r="G14" s="220"/>
      <c r="H14" s="220"/>
      <c r="I14" s="1">
        <v>8</v>
      </c>
      <c r="J14" s="7">
        <v>159523</v>
      </c>
      <c r="K14" s="7">
        <v>30542</v>
      </c>
      <c r="L14" s="130"/>
    </row>
    <row r="15" spans="1:12" ht="12.75">
      <c r="A15" s="219" t="s">
        <v>44</v>
      </c>
      <c r="B15" s="220"/>
      <c r="C15" s="220"/>
      <c r="D15" s="220"/>
      <c r="E15" s="220"/>
      <c r="F15" s="220"/>
      <c r="G15" s="220"/>
      <c r="H15" s="220"/>
      <c r="I15" s="1">
        <v>9</v>
      </c>
      <c r="J15" s="7">
        <v>7428541</v>
      </c>
      <c r="K15" s="7">
        <v>5712169</v>
      </c>
      <c r="L15" s="130"/>
    </row>
    <row r="16" spans="1:12" ht="12.75">
      <c r="A16" s="219" t="s">
        <v>45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>
        <v>8548</v>
      </c>
      <c r="K16" s="7"/>
      <c r="L16" s="130"/>
    </row>
    <row r="17" spans="1:12" ht="12.75">
      <c r="A17" s="219" t="s">
        <v>46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v>2363</v>
      </c>
      <c r="K17" s="7">
        <v>48449</v>
      </c>
      <c r="L17" s="131"/>
    </row>
    <row r="18" spans="1:12" ht="12.75">
      <c r="A18" s="208" t="s">
        <v>132</v>
      </c>
      <c r="B18" s="209"/>
      <c r="C18" s="209"/>
      <c r="D18" s="209"/>
      <c r="E18" s="209"/>
      <c r="F18" s="209"/>
      <c r="G18" s="209"/>
      <c r="H18" s="209"/>
      <c r="I18" s="1">
        <v>12</v>
      </c>
      <c r="J18" s="58">
        <f>SUM(J14:J17)</f>
        <v>7598975</v>
      </c>
      <c r="K18" s="50">
        <f>SUM(K14:K17)</f>
        <v>5791160</v>
      </c>
      <c r="L18" s="131"/>
    </row>
    <row r="19" spans="1:12" ht="12.75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58">
        <f>IF(J13&gt;J18,J13-J18,0)</f>
        <v>0</v>
      </c>
      <c r="K19" s="50">
        <f>IF(K13&gt;K18,K13-K18,0)</f>
        <v>0</v>
      </c>
      <c r="L19" s="131"/>
    </row>
    <row r="20" spans="1:11" ht="12.75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58">
        <f>IF(J18&gt;J13,J18-J13,0)</f>
        <v>921998</v>
      </c>
      <c r="K20" s="56">
        <f>IF(K18&gt;K13,K18-K13,0)</f>
        <v>959187</v>
      </c>
    </row>
    <row r="21" spans="1:11" ht="12.75">
      <c r="A21" s="225" t="s">
        <v>133</v>
      </c>
      <c r="B21" s="262"/>
      <c r="C21" s="262"/>
      <c r="D21" s="262"/>
      <c r="E21" s="262"/>
      <c r="F21" s="262"/>
      <c r="G21" s="262"/>
      <c r="H21" s="262"/>
      <c r="I21" s="278"/>
      <c r="J21" s="278"/>
      <c r="K21" s="279"/>
    </row>
    <row r="22" spans="1:13" ht="12.75">
      <c r="A22" s="219" t="s">
        <v>147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2431283</v>
      </c>
      <c r="K22" s="7">
        <v>302350</v>
      </c>
      <c r="M22" s="130"/>
    </row>
    <row r="23" spans="1:13" ht="12.75">
      <c r="A23" s="219" t="s">
        <v>148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  <c r="M23" s="130"/>
    </row>
    <row r="24" spans="1:13" ht="12.75">
      <c r="A24" s="219" t="s">
        <v>149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  <c r="M24" s="130"/>
    </row>
    <row r="25" spans="1:13" ht="12.75">
      <c r="A25" s="219" t="s">
        <v>150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  <c r="M25" s="130"/>
    </row>
    <row r="26" spans="1:13" ht="12.75">
      <c r="A26" s="219" t="s">
        <v>151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  <c r="M26" s="130"/>
    </row>
    <row r="27" spans="1:13" ht="12.75">
      <c r="A27" s="208" t="s">
        <v>137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8">
        <f>SUM(J22:J26)</f>
        <v>2431283</v>
      </c>
      <c r="K27" s="50">
        <f>SUM(K22:K26)</f>
        <v>302350</v>
      </c>
      <c r="M27" s="131"/>
    </row>
    <row r="28" spans="1:13" ht="12.75">
      <c r="A28" s="219" t="s">
        <v>101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109962</v>
      </c>
      <c r="K28" s="7">
        <v>90000</v>
      </c>
      <c r="M28" s="130"/>
    </row>
    <row r="29" spans="1:13" ht="12.75">
      <c r="A29" s="219" t="s">
        <v>102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  <c r="M29" s="130"/>
    </row>
    <row r="30" spans="1:13" ht="12.75">
      <c r="A30" s="219" t="s">
        <v>10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  <c r="M30" s="130"/>
    </row>
    <row r="31" spans="1:13" ht="12.75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58">
        <f>SUM(J28:J30)</f>
        <v>109962</v>
      </c>
      <c r="K31" s="50">
        <f>SUM(K28:K30)</f>
        <v>90000</v>
      </c>
      <c r="M31" s="131"/>
    </row>
    <row r="32" spans="1:13" ht="23.25" customHeight="1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58">
        <f>IF(J27&gt;J31,J27-J31,0)</f>
        <v>2321321</v>
      </c>
      <c r="K32" s="50">
        <f>IF(K27&gt;K31,K27-K31,0)</f>
        <v>212350</v>
      </c>
      <c r="M32" s="131"/>
    </row>
    <row r="33" spans="1:13" ht="25.5" customHeight="1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58">
        <f>IF(J31&gt;J27,J31-J27,0)</f>
        <v>0</v>
      </c>
      <c r="K33" s="50">
        <f>IF(K31&gt;K27,K31-K27,0)</f>
        <v>0</v>
      </c>
      <c r="M33" s="131"/>
    </row>
    <row r="34" spans="1:11" ht="12.75">
      <c r="A34" s="225" t="s">
        <v>134</v>
      </c>
      <c r="B34" s="262"/>
      <c r="C34" s="262"/>
      <c r="D34" s="262"/>
      <c r="E34" s="262"/>
      <c r="F34" s="262"/>
      <c r="G34" s="262"/>
      <c r="H34" s="262"/>
      <c r="I34" s="278"/>
      <c r="J34" s="278"/>
      <c r="K34" s="279"/>
    </row>
    <row r="35" spans="1:13" ht="12.75">
      <c r="A35" s="219" t="s">
        <v>143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/>
      <c r="K35" s="7"/>
      <c r="M35" s="130"/>
    </row>
    <row r="36" spans="1:13" ht="12.75">
      <c r="A36" s="219" t="s">
        <v>23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  <c r="M36" s="130"/>
    </row>
    <row r="37" spans="1:13" ht="12.75">
      <c r="A37" s="219" t="s">
        <v>24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>
        <v>1017747</v>
      </c>
      <c r="K37" s="7"/>
      <c r="M37" s="130"/>
    </row>
    <row r="38" spans="1:13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58">
        <f>SUM(J35:J37)</f>
        <v>1017747</v>
      </c>
      <c r="K38" s="50">
        <f>SUM(K35:K37)</f>
        <v>0</v>
      </c>
      <c r="M38" s="131"/>
    </row>
    <row r="39" spans="1:13" ht="12.75">
      <c r="A39" s="219" t="s">
        <v>25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/>
      <c r="K39" s="7"/>
      <c r="M39" s="130"/>
    </row>
    <row r="40" spans="1:13" ht="12.75">
      <c r="A40" s="219" t="s">
        <v>26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  <c r="M40" s="130"/>
    </row>
    <row r="41" spans="1:13" ht="12.75">
      <c r="A41" s="219" t="s">
        <v>27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  <c r="M41" s="130"/>
    </row>
    <row r="42" spans="1:13" ht="12.75">
      <c r="A42" s="219" t="s">
        <v>28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  <c r="M42" s="130"/>
    </row>
    <row r="43" spans="1:13" ht="12.75">
      <c r="A43" s="219" t="s">
        <v>29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>
        <v>353555</v>
      </c>
      <c r="M43" s="130"/>
    </row>
    <row r="44" spans="1:13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58">
        <f>SUM(J39:J43)</f>
        <v>0</v>
      </c>
      <c r="K44" s="50">
        <f>SUM(K39:K43)</f>
        <v>353555</v>
      </c>
      <c r="M44" s="131"/>
    </row>
    <row r="45" spans="1:13" ht="21.75" customHeight="1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58">
        <f>IF(J38&gt;J44,J38-J44,0)</f>
        <v>1017747</v>
      </c>
      <c r="K45" s="50">
        <f>IF(K38&gt;K44,K38-K44,0)</f>
        <v>0</v>
      </c>
      <c r="M45" s="131"/>
    </row>
    <row r="46" spans="1:13" ht="21.75" customHeight="1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58">
        <f>IF(J44&gt;J38,J44-J38,0)</f>
        <v>0</v>
      </c>
      <c r="K46" s="50">
        <f>IF(K44&gt;K38,K44-K38,0)</f>
        <v>353555</v>
      </c>
      <c r="M46" s="131"/>
    </row>
    <row r="47" spans="1:13" ht="12.75">
      <c r="A47" s="219" t="s">
        <v>61</v>
      </c>
      <c r="B47" s="220"/>
      <c r="C47" s="220"/>
      <c r="D47" s="220"/>
      <c r="E47" s="220"/>
      <c r="F47" s="220"/>
      <c r="G47" s="220"/>
      <c r="H47" s="220"/>
      <c r="I47" s="1">
        <v>39</v>
      </c>
      <c r="J47" s="58">
        <f>IF(J19-J20+J32-J33+J45-J46&gt;0,J19-J20+J32-J33+J45-J46,0)</f>
        <v>2417070</v>
      </c>
      <c r="K47" s="50">
        <f>IF(K19-K20+K32-K33+K45-K46&gt;0,K19-K20+K32-K33+K45-K46,0)</f>
        <v>0</v>
      </c>
      <c r="M47" s="131"/>
    </row>
    <row r="48" spans="1:13" ht="12.75">
      <c r="A48" s="219" t="s">
        <v>62</v>
      </c>
      <c r="B48" s="220"/>
      <c r="C48" s="220"/>
      <c r="D48" s="220"/>
      <c r="E48" s="220"/>
      <c r="F48" s="220"/>
      <c r="G48" s="220"/>
      <c r="H48" s="220"/>
      <c r="I48" s="1">
        <v>40</v>
      </c>
      <c r="J48" s="58">
        <f>IF(J20-J19+J33-J32+J46-J45&gt;0,J20-J19+J33-J32+J46-J45,0)</f>
        <v>0</v>
      </c>
      <c r="K48" s="50">
        <f>IF(K20-K19+K33-K32+K46-K45&gt;0,K20-K19+K33-K32+K46-K45,0)</f>
        <v>1100392</v>
      </c>
      <c r="M48" s="131"/>
    </row>
    <row r="49" spans="1:13" ht="12.75">
      <c r="A49" s="282" t="s">
        <v>135</v>
      </c>
      <c r="B49" s="283"/>
      <c r="C49" s="283"/>
      <c r="D49" s="283"/>
      <c r="E49" s="283"/>
      <c r="F49" s="283"/>
      <c r="G49" s="283"/>
      <c r="H49" s="283"/>
      <c r="I49" s="119">
        <v>41</v>
      </c>
      <c r="J49" s="121">
        <v>619725</v>
      </c>
      <c r="K49" s="122">
        <v>3036795</v>
      </c>
      <c r="M49" s="132"/>
    </row>
    <row r="50" spans="1:13" ht="12.75">
      <c r="A50" s="219" t="s">
        <v>144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>
        <v>2417070</v>
      </c>
      <c r="K50" s="7"/>
      <c r="M50" s="130"/>
    </row>
    <row r="51" spans="1:13" ht="12.75">
      <c r="A51" s="219" t="s">
        <v>145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>
        <v>1100392</v>
      </c>
      <c r="M51" s="130"/>
    </row>
    <row r="52" spans="1:13" ht="12.75">
      <c r="A52" s="280" t="s">
        <v>146</v>
      </c>
      <c r="B52" s="281"/>
      <c r="C52" s="281"/>
      <c r="D52" s="281"/>
      <c r="E52" s="281"/>
      <c r="F52" s="281"/>
      <c r="G52" s="281"/>
      <c r="H52" s="281"/>
      <c r="I52" s="123">
        <v>44</v>
      </c>
      <c r="J52" s="124">
        <f>J49+J50-J51</f>
        <v>3036795</v>
      </c>
      <c r="K52" s="125">
        <f>K49+K50-K51</f>
        <v>1936403</v>
      </c>
      <c r="M52" s="13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7:K12 M49:M52 L13:L16 L6:L11 M28:M30 M22:M26 M35:M37 M39:M43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 L12 L17:L19 M27 M31:M33 M38 M44:M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15" sqref="M15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9.57421875" style="65" customWidth="1"/>
    <col min="11" max="11" width="10.57421875" style="65" customWidth="1"/>
    <col min="12" max="16384" width="9.140625" style="65" customWidth="1"/>
  </cols>
  <sheetData>
    <row r="1" spans="1:12" ht="12.75">
      <c r="A1" s="290" t="s">
        <v>246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4"/>
    </row>
    <row r="2" spans="1:12" ht="15.75">
      <c r="A2" s="39"/>
      <c r="B2" s="63"/>
      <c r="C2" s="300" t="s">
        <v>247</v>
      </c>
      <c r="D2" s="300"/>
      <c r="E2" s="66">
        <v>41275</v>
      </c>
      <c r="F2" s="40" t="s">
        <v>216</v>
      </c>
      <c r="G2" s="301">
        <v>41639</v>
      </c>
      <c r="H2" s="302"/>
      <c r="I2" s="63"/>
      <c r="J2" s="63"/>
      <c r="K2" s="63"/>
      <c r="L2" s="67"/>
    </row>
    <row r="3" spans="1:11" ht="23.25">
      <c r="A3" s="303" t="s">
        <v>50</v>
      </c>
      <c r="B3" s="303"/>
      <c r="C3" s="303"/>
      <c r="D3" s="303"/>
      <c r="E3" s="303"/>
      <c r="F3" s="303"/>
      <c r="G3" s="303"/>
      <c r="H3" s="303"/>
      <c r="I3" s="70" t="s">
        <v>270</v>
      </c>
      <c r="J3" s="71" t="s">
        <v>124</v>
      </c>
      <c r="K3" s="71" t="s">
        <v>125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73">
        <v>2</v>
      </c>
      <c r="J4" s="72" t="s">
        <v>248</v>
      </c>
      <c r="K4" s="72" t="s">
        <v>249</v>
      </c>
    </row>
    <row r="5" spans="1:12" ht="12.75">
      <c r="A5" s="292" t="s">
        <v>250</v>
      </c>
      <c r="B5" s="293"/>
      <c r="C5" s="293"/>
      <c r="D5" s="293"/>
      <c r="E5" s="293"/>
      <c r="F5" s="293"/>
      <c r="G5" s="293"/>
      <c r="H5" s="293"/>
      <c r="I5" s="41">
        <v>1</v>
      </c>
      <c r="J5" s="42">
        <v>141893670</v>
      </c>
      <c r="K5" s="42">
        <v>141893670</v>
      </c>
      <c r="L5" s="130"/>
    </row>
    <row r="6" spans="1:12" ht="12.75">
      <c r="A6" s="292" t="s">
        <v>251</v>
      </c>
      <c r="B6" s="293"/>
      <c r="C6" s="293"/>
      <c r="D6" s="293"/>
      <c r="E6" s="293"/>
      <c r="F6" s="293"/>
      <c r="G6" s="293"/>
      <c r="H6" s="293"/>
      <c r="I6" s="41">
        <v>2</v>
      </c>
      <c r="J6" s="43"/>
      <c r="K6" s="43"/>
      <c r="L6" s="130"/>
    </row>
    <row r="7" spans="1:12" ht="12.75">
      <c r="A7" s="292" t="s">
        <v>252</v>
      </c>
      <c r="B7" s="293"/>
      <c r="C7" s="293"/>
      <c r="D7" s="293"/>
      <c r="E7" s="293"/>
      <c r="F7" s="293"/>
      <c r="G7" s="293"/>
      <c r="H7" s="293"/>
      <c r="I7" s="41">
        <v>3</v>
      </c>
      <c r="J7" s="43">
        <v>27832</v>
      </c>
      <c r="K7" s="43">
        <v>27832</v>
      </c>
      <c r="L7" s="130"/>
    </row>
    <row r="8" spans="1:12" ht="12.75">
      <c r="A8" s="292" t="s">
        <v>253</v>
      </c>
      <c r="B8" s="293"/>
      <c r="C8" s="293"/>
      <c r="D8" s="293"/>
      <c r="E8" s="293"/>
      <c r="F8" s="293"/>
      <c r="G8" s="293"/>
      <c r="H8" s="293"/>
      <c r="I8" s="41">
        <v>4</v>
      </c>
      <c r="J8" s="43">
        <v>-16507923</v>
      </c>
      <c r="K8" s="43">
        <v>-12158204</v>
      </c>
      <c r="L8" s="130"/>
    </row>
    <row r="9" spans="1:12" ht="12.75">
      <c r="A9" s="292" t="s">
        <v>254</v>
      </c>
      <c r="B9" s="293"/>
      <c r="C9" s="293"/>
      <c r="D9" s="293"/>
      <c r="E9" s="293"/>
      <c r="F9" s="293"/>
      <c r="G9" s="293"/>
      <c r="H9" s="293"/>
      <c r="I9" s="41">
        <v>5</v>
      </c>
      <c r="J9" s="43">
        <v>4343912</v>
      </c>
      <c r="K9" s="43">
        <v>2608947</v>
      </c>
      <c r="L9" s="130"/>
    </row>
    <row r="10" spans="1:12" ht="12.75">
      <c r="A10" s="292" t="s">
        <v>255</v>
      </c>
      <c r="B10" s="293"/>
      <c r="C10" s="293"/>
      <c r="D10" s="293"/>
      <c r="E10" s="293"/>
      <c r="F10" s="293"/>
      <c r="G10" s="293"/>
      <c r="H10" s="293"/>
      <c r="I10" s="41">
        <v>6</v>
      </c>
      <c r="J10" s="43">
        <v>43411329</v>
      </c>
      <c r="K10" s="43">
        <v>43411329</v>
      </c>
      <c r="L10" s="130"/>
    </row>
    <row r="11" spans="1:12" ht="12.75">
      <c r="A11" s="292" t="s">
        <v>256</v>
      </c>
      <c r="B11" s="293"/>
      <c r="C11" s="293"/>
      <c r="D11" s="293"/>
      <c r="E11" s="293"/>
      <c r="F11" s="293"/>
      <c r="G11" s="293"/>
      <c r="H11" s="293"/>
      <c r="I11" s="41">
        <v>7</v>
      </c>
      <c r="J11" s="43"/>
      <c r="K11" s="43"/>
      <c r="L11" s="133"/>
    </row>
    <row r="12" spans="1:12" ht="12.75">
      <c r="A12" s="292" t="s">
        <v>257</v>
      </c>
      <c r="B12" s="293"/>
      <c r="C12" s="293"/>
      <c r="D12" s="293"/>
      <c r="E12" s="293"/>
      <c r="F12" s="293"/>
      <c r="G12" s="293"/>
      <c r="H12" s="293"/>
      <c r="I12" s="41">
        <v>8</v>
      </c>
      <c r="J12" s="43"/>
      <c r="K12" s="43"/>
      <c r="L12" s="133"/>
    </row>
    <row r="13" spans="1:12" ht="12.75">
      <c r="A13" s="292" t="s">
        <v>258</v>
      </c>
      <c r="B13" s="293"/>
      <c r="C13" s="293"/>
      <c r="D13" s="293"/>
      <c r="E13" s="293"/>
      <c r="F13" s="293"/>
      <c r="G13" s="293"/>
      <c r="H13" s="293"/>
      <c r="I13" s="41">
        <v>9</v>
      </c>
      <c r="J13" s="43"/>
      <c r="K13" s="43"/>
      <c r="L13" s="133"/>
    </row>
    <row r="14" spans="1:12" ht="12.75">
      <c r="A14" s="294" t="s">
        <v>259</v>
      </c>
      <c r="B14" s="295"/>
      <c r="C14" s="295"/>
      <c r="D14" s="295"/>
      <c r="E14" s="295"/>
      <c r="F14" s="295"/>
      <c r="G14" s="295"/>
      <c r="H14" s="295"/>
      <c r="I14" s="41">
        <v>10</v>
      </c>
      <c r="J14" s="68">
        <f>SUM(J5:J13)</f>
        <v>173168820</v>
      </c>
      <c r="K14" s="68">
        <f>SUM(K5:K13)</f>
        <v>175783574</v>
      </c>
      <c r="L14" s="134"/>
    </row>
    <row r="15" spans="1:12" ht="12.75">
      <c r="A15" s="292" t="s">
        <v>260</v>
      </c>
      <c r="B15" s="293"/>
      <c r="C15" s="293"/>
      <c r="D15" s="293"/>
      <c r="E15" s="293"/>
      <c r="F15" s="293"/>
      <c r="G15" s="293"/>
      <c r="H15" s="293"/>
      <c r="I15" s="41">
        <v>11</v>
      </c>
      <c r="J15" s="43"/>
      <c r="K15" s="43"/>
      <c r="L15" s="130"/>
    </row>
    <row r="16" spans="1:12" ht="12.75">
      <c r="A16" s="292" t="s">
        <v>261</v>
      </c>
      <c r="B16" s="293"/>
      <c r="C16" s="293"/>
      <c r="D16" s="293"/>
      <c r="E16" s="293"/>
      <c r="F16" s="293"/>
      <c r="G16" s="293"/>
      <c r="H16" s="293"/>
      <c r="I16" s="41">
        <v>12</v>
      </c>
      <c r="J16" s="43"/>
      <c r="K16" s="43"/>
      <c r="L16" s="130"/>
    </row>
    <row r="17" spans="1:12" ht="12.75">
      <c r="A17" s="292" t="s">
        <v>262</v>
      </c>
      <c r="B17" s="293"/>
      <c r="C17" s="293"/>
      <c r="D17" s="293"/>
      <c r="E17" s="293"/>
      <c r="F17" s="293"/>
      <c r="G17" s="293"/>
      <c r="H17" s="293"/>
      <c r="I17" s="41">
        <v>13</v>
      </c>
      <c r="J17" s="43"/>
      <c r="K17" s="43"/>
      <c r="L17" s="130"/>
    </row>
    <row r="18" spans="1:12" ht="12.75">
      <c r="A18" s="292" t="s">
        <v>263</v>
      </c>
      <c r="B18" s="293"/>
      <c r="C18" s="293"/>
      <c r="D18" s="293"/>
      <c r="E18" s="293"/>
      <c r="F18" s="293"/>
      <c r="G18" s="293"/>
      <c r="H18" s="293"/>
      <c r="I18" s="41">
        <v>14</v>
      </c>
      <c r="J18" s="43"/>
      <c r="K18" s="43"/>
      <c r="L18" s="130"/>
    </row>
    <row r="19" spans="1:12" ht="12.75">
      <c r="A19" s="292" t="s">
        <v>264</v>
      </c>
      <c r="B19" s="293"/>
      <c r="C19" s="293"/>
      <c r="D19" s="293"/>
      <c r="E19" s="293"/>
      <c r="F19" s="293"/>
      <c r="G19" s="293"/>
      <c r="H19" s="293"/>
      <c r="I19" s="41">
        <v>15</v>
      </c>
      <c r="J19" s="43"/>
      <c r="K19" s="43"/>
      <c r="L19" s="130"/>
    </row>
    <row r="20" spans="1:12" ht="12.75">
      <c r="A20" s="292" t="s">
        <v>265</v>
      </c>
      <c r="B20" s="293"/>
      <c r="C20" s="293"/>
      <c r="D20" s="293"/>
      <c r="E20" s="293"/>
      <c r="F20" s="293"/>
      <c r="G20" s="293"/>
      <c r="H20" s="293"/>
      <c r="I20" s="41">
        <v>16</v>
      </c>
      <c r="J20" s="43">
        <v>5807</v>
      </c>
      <c r="K20" s="43">
        <v>5834</v>
      </c>
      <c r="L20" s="130"/>
    </row>
    <row r="21" spans="1:12" ht="12.75">
      <c r="A21" s="294" t="s">
        <v>266</v>
      </c>
      <c r="B21" s="295"/>
      <c r="C21" s="295"/>
      <c r="D21" s="295"/>
      <c r="E21" s="295"/>
      <c r="F21" s="295"/>
      <c r="G21" s="295"/>
      <c r="H21" s="295"/>
      <c r="I21" s="41">
        <v>17</v>
      </c>
      <c r="J21" s="69">
        <f>SUM(J15:J20)</f>
        <v>5807</v>
      </c>
      <c r="K21" s="69">
        <f>SUM(K15:K20)</f>
        <v>5834</v>
      </c>
      <c r="L21" s="134"/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4" t="s">
        <v>267</v>
      </c>
      <c r="B23" s="285"/>
      <c r="C23" s="285"/>
      <c r="D23" s="285"/>
      <c r="E23" s="285"/>
      <c r="F23" s="285"/>
      <c r="G23" s="285"/>
      <c r="H23" s="285"/>
      <c r="I23" s="44">
        <v>18</v>
      </c>
      <c r="J23" s="42"/>
      <c r="K23" s="42"/>
    </row>
    <row r="24" spans="1:11" ht="17.25" customHeight="1">
      <c r="A24" s="286" t="s">
        <v>268</v>
      </c>
      <c r="B24" s="287"/>
      <c r="C24" s="287"/>
      <c r="D24" s="287"/>
      <c r="E24" s="287"/>
      <c r="F24" s="287"/>
      <c r="G24" s="287"/>
      <c r="H24" s="287"/>
      <c r="I24" s="45">
        <v>19</v>
      </c>
      <c r="J24" s="69"/>
      <c r="K24" s="69"/>
    </row>
    <row r="25" spans="1:11" ht="30" customHeight="1">
      <c r="A25" s="288" t="s">
        <v>269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0:11" ht="12.75">
      <c r="J26" s="126"/>
      <c r="K26" s="12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L20 J5:L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Lidija Frančešević</cp:lastModifiedBy>
  <cp:lastPrinted>2014-01-23T07:59:02Z</cp:lastPrinted>
  <dcterms:created xsi:type="dcterms:W3CDTF">2008-10-17T11:51:54Z</dcterms:created>
  <dcterms:modified xsi:type="dcterms:W3CDTF">2014-04-28T05:10:03Z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