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<sst xmlns="http://schemas.openxmlformats.org/spreadsheetml/2006/main" count="338" uniqueCount="309">
  <si>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</si>
  <si>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</si>
  <si>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</si>
  <si>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</si>
  <si>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</si>
  <si>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</si>
  <si>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</si>
  <si>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</si>
  <si>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</si>
  <si>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</si>
  <si>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</si>
  <si>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</si>
  <si>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</si>
  <si>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</si>
  <si>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</si>
  <si>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</si>
  <si>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</si>
  <si>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</si>
  <si>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</si>
  <si>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</si>
  <si>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</si>
  <si>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</si>
  <si>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</si>
  <si>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</si>
  <si>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</si>
  <si>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</si>
  <si>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</si>
  <si>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</si>
  <si>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</si>
  <si>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</si>
  <si>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</si>
  <si>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</si>
  <si>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</si>
  <si>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</si>
  <si>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</si>
  <si>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</si>
  <si>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</si>
  <si>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</si>
  <si>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</si>
  <si>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</si>
  <si>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</si>
  <si>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</si>
  <si>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</si>
  <si>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</si>
  <si>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</si>
  <si>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</si>
  <si>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</si>
  <si>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</si>
  <si>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</si>
  <si>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</si>
  <si>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</si>
  <si>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</si>
  <si>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</si>
  <si>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</si>
  <si>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</si>
  <si>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</si>
  <si>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</si>
  <si>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</si>
  <si>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</si>
  <si>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</si>
  <si>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</si>
  <si>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</si>
  <si>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</si>
  <si>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</si>
  <si>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</si>
  <si>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</si>
  <si>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</si>
  <si>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</si>
  <si>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</si>
  <si>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</si>
  <si>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</si>
  <si>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</si>
  <si>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</si>
  <si>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</si>
  <si>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</si>
  <si>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</si>
  <si>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</si>
  <si>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</si>
  <si>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</si>
  <si>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</si>
  <si>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</si>
  <si>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</si>
  <si>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</si>
  <si>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</si>
  <si>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</si>
  <si>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</si>
  <si>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</si>
  <si>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</si>
  <si>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</si>
  <si>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</si>
  <si>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</si>
  <si>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</si>
  <si>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</si>
  <si>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</si>
  <si>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</si>
  <si>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</si>
  <si>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</si>
  <si>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</si>
  <si>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</si>
  <si>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</si>
  <si>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</si>
  <si>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</si>
  <si>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</si>
  <si>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</si>
  <si>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</si>
  <si>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</si>
  <si>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</si>
  <si>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</si>
  <si>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</si>
  <si>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</si>
  <si>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</si>
  <si>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</si>
  <si>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</si>
  <si>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</si>
  <si>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</si>
  <si>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</si>
  <si>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</si>
  <si>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</si>
  <si>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</si>
  <si>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</si>
  <si>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</si>
  <si>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</si>
  <si>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</si>
  <si>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</si>
  <si>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</si>
  <si>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</si>
  <si>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</si>
  <si>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</si>
  <si>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</si>
  <si>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</si>
  <si>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</si>
  <si>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</si>
  <si>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</si>
  <si>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</si>
  <si>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</si>
  <si>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</si>
  <si>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</si>
  <si>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</si>
  <si>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</si>
  <si>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</si>
  <si>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</si>
  <si>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</si>
  <si>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</si>
  <si>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</si>
  <si>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</si>
  <si>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</si>
  <si>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</si>
  <si>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</si>
  <si>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</si>
  <si>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</si>
  <si>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</si>
  <si>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</si>
  <si>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</si>
  <si>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</si>
  <si>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</si>
  <si>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</si>
  <si>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</si>
  <si>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</si>
  <si>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</si>
  <si>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</si>
  <si>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</si>
  <si>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</si>
  <si>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</si>
  <si>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</si>
  <si>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</si>
  <si>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</si>
  <si>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</si>
  <si>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</si>
  <si>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</si>
  <si>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</si>
  <si>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</si>
  <si>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</si>
  <si>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</si>
  <si>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</si>
  <si>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</si>
  <si>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</si>
  <si>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</si>
  <si>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</si>
  <si>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</si>
  <si>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</si>
  <si>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</si>
  <si>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</si>
  <si>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</si>
  <si>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</si>
  <si>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</si>
  <si>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</si>
  <si>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</si>
  <si>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</si>
  <si>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</si>
  <si>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</si>
  <si>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</si>
  <si>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</si>
  <si>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</si>
  <si>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</si>
  <si>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</si>
  <si>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</si>
  <si>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</si>
  <si>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</si>
  <si>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</si>
  <si>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</si>
  <si>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</si>
  <si>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</si>
  <si>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</si>
  <si>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</si>
  <si>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</si>
  <si>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</si>
  <si>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</si>
  <si>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</si>
  <si>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</si>
  <si>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</si>
  <si>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</si>
  <si>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</si>
  <si>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</si>
  <si>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</si>
  <si>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</si>
  <si>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</si>
  <si>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</si>
  <si>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</si>
  <si>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</si>
  <si>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</si>
  <si>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</si>
  <si>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</si>
  <si>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</si>
  <si>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</si>
  <si>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</si>
  <si>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</si>
  <si>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</si>
  <si>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</si>
  <si>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</si>
  <si>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</si>
  <si>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</si>
  <si>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</si>
  <si>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</si>
  <si>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</si>
  <si>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</si>
  <si>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</si>
  <si>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</si>
  <si>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</si>
  <si>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</si>
  <si>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</si>
  <si>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</si>
  <si>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</si>
  <si>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</si>
  <si>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</si>
  <si>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</si>
  <si>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</si>
  <si>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</si>
  <si>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</si>
  <si>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</si>
  <si>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</si>
  <si>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</si>
  <si>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</si>
  <si>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</si>
  <si>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</si>
  <si>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</si>
  <si>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</si>
  <si>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</si>
  <si>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</si>
  <si>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</si>
  <si>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</si>
  <si>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</si>
  <si>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</si>
  <si>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</si>
  <si>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</si>
  <si>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</si>
  <si>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</si>
  <si>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</si>
  <si>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</si>
  <si>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</si>
  <si>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</si>
  <si>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</si>
  <si>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</si>
  <si>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</si>
  <si>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</si>
  <si>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</si>
  <si>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</si>
  <si>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</si>
  <si>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</si>
  <si>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</si>
  <si>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</si>
  <si>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</si>
  <si>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</si>
  <si>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</si>
  <si>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</si>
  <si>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</si>
  <si>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03225674</t>
  </si>
  <si>
    <t>080046355</t>
  </si>
  <si>
    <t>1.1.2011.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</si>
  <si>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</si>
  <si>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</si>
  <si>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</si>
  <si>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</si>
  <si>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</si>
  <si>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</si>
  <si>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</si>
  <si>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>Lidija Frančešević, Marija Vančura</t>
  </si>
  <si>
    <t>01 2411 524</t>
  </si>
  <si>
    <t>01 2411 503</t>
  </si>
  <si>
    <t>lidija.francesevic@zitnjak.hr</t>
  </si>
  <si>
    <t>Zdenko Protuđer</t>
  </si>
  <si>
    <t xml:space="preserve">AKTIVA </t>
  </si>
  <si>
    <t>Obveznik: ŽITNJAK D.D. __________________________________________________________</t>
  </si>
  <si>
    <t>Obveznik: ŽITNJAK D.D. _________________________________________________________</t>
  </si>
  <si>
    <t>Obveznik: ŽITNJAK D.D. ____________________________________________________________</t>
  </si>
  <si>
    <t>4639</t>
  </si>
  <si>
    <t>30.09.2011.</t>
  </si>
  <si>
    <t>stanje na dan 30.09.2011.</t>
  </si>
  <si>
    <t>u razdoblju 01.01.2011. do 30.09.2011.</t>
  </si>
  <si>
    <t>21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</si>
</sst>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33" borderId="25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0" applyFont="1" applyBorder="1" applyAlignment="1">
      <alignment horizontal="left" vertical="center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34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0" sqref="H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1.421875" style="11" customWidth="1"/>
    <col min="6" max="6" width="9.140625" style="11" customWidth="1"/>
    <col min="7" max="7" width="15.140625" style="11" customWidth="1"/>
    <col min="8" max="9" width="14.421875" style="11" customWidth="1"/>
    <col min="10" max="16384" width="9.140625" style="11" customWidth="1"/>
  </cols>
  <sheetData>
    <row r="1" spans="1:12" ht="15.75">
      <c r="A1" s="133" t="s">
        <v>214</v>
      </c>
      <c r="B1" s="134"/>
      <c r="C1" s="134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8" t="s">
        <v>215</v>
      </c>
      <c r="B2" s="189"/>
      <c r="C2" s="189"/>
      <c r="D2" s="190"/>
      <c r="E2" s="112" t="s">
        <v>287</v>
      </c>
      <c r="F2" s="12"/>
      <c r="G2" s="13" t="s">
        <v>216</v>
      </c>
      <c r="H2" s="112" t="s">
        <v>305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91" t="s">
        <v>281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6" t="s">
        <v>217</v>
      </c>
      <c r="B6" s="147"/>
      <c r="C6" s="186" t="s">
        <v>285</v>
      </c>
      <c r="D6" s="187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94" t="s">
        <v>218</v>
      </c>
      <c r="B8" s="195"/>
      <c r="C8" s="186" t="s">
        <v>286</v>
      </c>
      <c r="D8" s="187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41" t="s">
        <v>219</v>
      </c>
      <c r="B10" s="184"/>
      <c r="C10" s="186" t="s">
        <v>288</v>
      </c>
      <c r="D10" s="187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6" t="s">
        <v>220</v>
      </c>
      <c r="B12" s="147"/>
      <c r="C12" s="152" t="s">
        <v>289</v>
      </c>
      <c r="D12" s="181"/>
      <c r="E12" s="181"/>
      <c r="F12" s="181"/>
      <c r="G12" s="181"/>
      <c r="H12" s="181"/>
      <c r="I12" s="149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6" t="s">
        <v>221</v>
      </c>
      <c r="B14" s="147"/>
      <c r="C14" s="182">
        <v>10000</v>
      </c>
      <c r="D14" s="183"/>
      <c r="E14" s="16"/>
      <c r="F14" s="152" t="s">
        <v>290</v>
      </c>
      <c r="G14" s="181"/>
      <c r="H14" s="181"/>
      <c r="I14" s="149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6" t="s">
        <v>222</v>
      </c>
      <c r="B16" s="147"/>
      <c r="C16" s="152" t="s">
        <v>291</v>
      </c>
      <c r="D16" s="181"/>
      <c r="E16" s="181"/>
      <c r="F16" s="181"/>
      <c r="G16" s="181"/>
      <c r="H16" s="181"/>
      <c r="I16" s="149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6" t="s">
        <v>223</v>
      </c>
      <c r="B18" s="147"/>
      <c r="C18" s="175" t="s">
        <v>292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6" t="s">
        <v>224</v>
      </c>
      <c r="B20" s="147"/>
      <c r="C20" s="175" t="s">
        <v>293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46" t="s">
        <v>225</v>
      </c>
      <c r="B22" s="147"/>
      <c r="C22" s="113">
        <v>133</v>
      </c>
      <c r="D22" s="178"/>
      <c r="E22" s="179"/>
      <c r="F22" s="179"/>
      <c r="G22" s="174"/>
      <c r="H22" s="180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6" t="s">
        <v>226</v>
      </c>
      <c r="B24" s="147"/>
      <c r="C24" s="113">
        <v>21</v>
      </c>
      <c r="D24" s="156"/>
      <c r="E24" s="172"/>
      <c r="F24" s="172"/>
      <c r="G24" s="173"/>
      <c r="H24" s="48" t="s">
        <v>227</v>
      </c>
      <c r="I24" s="115" t="s">
        <v>308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46" t="s">
        <v>228</v>
      </c>
      <c r="B26" s="147"/>
      <c r="C26" s="114" t="s">
        <v>294</v>
      </c>
      <c r="D26" s="25"/>
      <c r="E26" s="33"/>
      <c r="F26" s="24"/>
      <c r="G26" s="174" t="s">
        <v>229</v>
      </c>
      <c r="H26" s="147"/>
      <c r="I26" s="115" t="s">
        <v>304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65" t="s">
        <v>230</v>
      </c>
      <c r="B28" s="166"/>
      <c r="C28" s="167"/>
      <c r="D28" s="167"/>
      <c r="E28" s="168" t="s">
        <v>231</v>
      </c>
      <c r="F28" s="169"/>
      <c r="G28" s="169"/>
      <c r="H28" s="170" t="s">
        <v>232</v>
      </c>
      <c r="I28" s="171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2"/>
      <c r="B30" s="157"/>
      <c r="C30" s="157"/>
      <c r="D30" s="158"/>
      <c r="E30" s="162"/>
      <c r="F30" s="157"/>
      <c r="G30" s="157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63"/>
      <c r="E31" s="163"/>
      <c r="F31" s="163"/>
      <c r="G31" s="164"/>
      <c r="H31" s="16"/>
      <c r="I31" s="90"/>
      <c r="J31" s="10"/>
      <c r="K31" s="10"/>
      <c r="L31" s="10"/>
    </row>
    <row r="32" spans="1:12" ht="12.75">
      <c r="A32" s="162"/>
      <c r="B32" s="157"/>
      <c r="C32" s="157"/>
      <c r="D32" s="158"/>
      <c r="E32" s="162"/>
      <c r="F32" s="157"/>
      <c r="G32" s="157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2"/>
      <c r="B34" s="157"/>
      <c r="C34" s="157"/>
      <c r="D34" s="158"/>
      <c r="E34" s="162"/>
      <c r="F34" s="157"/>
      <c r="G34" s="157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2"/>
      <c r="B36" s="157"/>
      <c r="C36" s="157"/>
      <c r="D36" s="158"/>
      <c r="E36" s="162"/>
      <c r="F36" s="157"/>
      <c r="G36" s="157"/>
      <c r="H36" s="154"/>
      <c r="I36" s="155"/>
      <c r="J36" s="10"/>
      <c r="K36" s="10"/>
      <c r="L36" s="10"/>
    </row>
    <row r="37" spans="1:12" ht="12.75">
      <c r="A37" s="92"/>
      <c r="B37" s="30"/>
      <c r="C37" s="159"/>
      <c r="D37" s="160"/>
      <c r="E37" s="16"/>
      <c r="F37" s="159"/>
      <c r="G37" s="160"/>
      <c r="H37" s="16"/>
      <c r="I37" s="84"/>
      <c r="J37" s="10"/>
      <c r="K37" s="10"/>
      <c r="L37" s="10"/>
    </row>
    <row r="38" spans="1:12" ht="12.75">
      <c r="A38" s="162"/>
      <c r="B38" s="157"/>
      <c r="C38" s="157"/>
      <c r="D38" s="158"/>
      <c r="E38" s="162"/>
      <c r="F38" s="157"/>
      <c r="G38" s="157"/>
      <c r="H38" s="154"/>
      <c r="I38" s="15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2"/>
      <c r="B40" s="157"/>
      <c r="C40" s="157"/>
      <c r="D40" s="158"/>
      <c r="E40" s="162"/>
      <c r="F40" s="157"/>
      <c r="G40" s="157"/>
      <c r="H40" s="154"/>
      <c r="I40" s="155"/>
      <c r="J40" s="10"/>
      <c r="K40" s="10"/>
      <c r="L40" s="10"/>
    </row>
    <row r="41" spans="1:12" ht="12.75">
      <c r="A41" s="109"/>
      <c r="B41" s="33"/>
      <c r="C41" s="33"/>
      <c r="D41" s="33"/>
      <c r="E41" s="23"/>
      <c r="F41" s="110"/>
      <c r="G41" s="110"/>
      <c r="H41" s="111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41" t="s">
        <v>233</v>
      </c>
      <c r="B44" s="142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92"/>
      <c r="B45" s="30"/>
      <c r="C45" s="159"/>
      <c r="D45" s="160"/>
      <c r="E45" s="16"/>
      <c r="F45" s="159"/>
      <c r="G45" s="161"/>
      <c r="H45" s="35"/>
      <c r="I45" s="96"/>
      <c r="J45" s="10"/>
      <c r="K45" s="10"/>
      <c r="L45" s="10"/>
    </row>
    <row r="46" spans="1:12" ht="12.75">
      <c r="A46" s="141" t="s">
        <v>234</v>
      </c>
      <c r="B46" s="142"/>
      <c r="C46" s="152" t="s">
        <v>295</v>
      </c>
      <c r="D46" s="153"/>
      <c r="E46" s="153"/>
      <c r="F46" s="153"/>
      <c r="G46" s="153"/>
      <c r="H46" s="153"/>
      <c r="I46" s="153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41" t="s">
        <v>236</v>
      </c>
      <c r="B48" s="142"/>
      <c r="C48" s="148" t="s">
        <v>296</v>
      </c>
      <c r="D48" s="144"/>
      <c r="E48" s="145"/>
      <c r="F48" s="16"/>
      <c r="G48" s="48" t="s">
        <v>237</v>
      </c>
      <c r="H48" s="148" t="s">
        <v>297</v>
      </c>
      <c r="I48" s="145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41" t="s">
        <v>223</v>
      </c>
      <c r="B50" s="142"/>
      <c r="C50" s="143" t="s">
        <v>298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6" t="s">
        <v>238</v>
      </c>
      <c r="B52" s="147"/>
      <c r="C52" s="148" t="s">
        <v>299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97"/>
      <c r="B53" s="20"/>
      <c r="C53" s="135" t="s">
        <v>239</v>
      </c>
      <c r="D53" s="135"/>
      <c r="E53" s="135"/>
      <c r="F53" s="135"/>
      <c r="G53" s="135"/>
      <c r="H53" s="135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50" t="s">
        <v>240</v>
      </c>
      <c r="C55" s="151"/>
      <c r="D55" s="151"/>
      <c r="E55" s="151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30" t="s">
        <v>271</v>
      </c>
      <c r="C56" s="131"/>
      <c r="D56" s="131"/>
      <c r="E56" s="131"/>
      <c r="F56" s="131"/>
      <c r="G56" s="131"/>
      <c r="H56" s="131"/>
      <c r="I56" s="132"/>
      <c r="J56" s="10"/>
      <c r="K56" s="10"/>
      <c r="L56" s="10"/>
    </row>
    <row r="57" spans="1:12" ht="12.75">
      <c r="A57" s="97"/>
      <c r="B57" s="130" t="s">
        <v>272</v>
      </c>
      <c r="C57" s="131"/>
      <c r="D57" s="131"/>
      <c r="E57" s="131"/>
      <c r="F57" s="131"/>
      <c r="G57" s="131"/>
      <c r="H57" s="131"/>
      <c r="I57" s="99"/>
      <c r="J57" s="10"/>
      <c r="K57" s="10"/>
      <c r="L57" s="10"/>
    </row>
    <row r="58" spans="1:12" ht="12.75">
      <c r="A58" s="97"/>
      <c r="B58" s="130" t="s">
        <v>273</v>
      </c>
      <c r="C58" s="131"/>
      <c r="D58" s="131"/>
      <c r="E58" s="131"/>
      <c r="F58" s="131"/>
      <c r="G58" s="131"/>
      <c r="H58" s="131"/>
      <c r="I58" s="132"/>
      <c r="J58" s="10"/>
      <c r="K58" s="10"/>
      <c r="L58" s="10"/>
    </row>
    <row r="59" spans="1:12" ht="12.75">
      <c r="A59" s="97"/>
      <c r="B59" s="130" t="s">
        <v>274</v>
      </c>
      <c r="C59" s="131"/>
      <c r="D59" s="131"/>
      <c r="E59" s="131"/>
      <c r="F59" s="131"/>
      <c r="G59" s="131"/>
      <c r="H59" s="131"/>
      <c r="I59" s="132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36" t="s">
        <v>243</v>
      </c>
      <c r="H62" s="137"/>
      <c r="I62" s="138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39"/>
      <c r="H63" s="140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H48:I48"/>
    <mergeCell ref="A44:B44"/>
    <mergeCell ref="C44:D44"/>
    <mergeCell ref="F44:I44"/>
    <mergeCell ref="C45:D45"/>
    <mergeCell ref="F45:G45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C85">
      <selection activeCell="K82" sqref="K82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1.57421875" style="49" customWidth="1"/>
    <col min="12" max="12" width="9.140625" style="49" customWidth="1"/>
    <col min="13" max="13" width="10.8515625" style="49" bestFit="1" customWidth="1"/>
    <col min="14" max="16384" width="9.140625" style="49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301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50</v>
      </c>
      <c r="B4" s="202"/>
      <c r="C4" s="202"/>
      <c r="D4" s="202"/>
      <c r="E4" s="202"/>
      <c r="F4" s="202"/>
      <c r="G4" s="202"/>
      <c r="H4" s="203"/>
      <c r="I4" s="53" t="s">
        <v>244</v>
      </c>
      <c r="J4" s="54" t="s">
        <v>283</v>
      </c>
      <c r="K4" s="55" t="s">
        <v>284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2">
        <v>2</v>
      </c>
      <c r="J5" s="51">
        <v>3</v>
      </c>
      <c r="K5" s="51">
        <v>4</v>
      </c>
    </row>
    <row r="6" spans="1:11" ht="12.75">
      <c r="A6" s="205" t="s">
        <v>300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51</v>
      </c>
      <c r="B7" s="209"/>
      <c r="C7" s="209"/>
      <c r="D7" s="209"/>
      <c r="E7" s="209"/>
      <c r="F7" s="209"/>
      <c r="G7" s="209"/>
      <c r="H7" s="210"/>
      <c r="I7" s="3">
        <v>1</v>
      </c>
      <c r="J7" s="116"/>
      <c r="K7" s="116"/>
    </row>
    <row r="8" spans="1:11" ht="12.75">
      <c r="A8" s="211" t="s">
        <v>8</v>
      </c>
      <c r="B8" s="212"/>
      <c r="C8" s="212"/>
      <c r="D8" s="212"/>
      <c r="E8" s="212"/>
      <c r="F8" s="212"/>
      <c r="G8" s="212"/>
      <c r="H8" s="213"/>
      <c r="I8" s="1">
        <v>2</v>
      </c>
      <c r="J8" s="50">
        <f>J9+J16+J26+J35+J39</f>
        <v>132587889</v>
      </c>
      <c r="K8" s="50">
        <f>K9+K16+K26+K35+K39</f>
        <v>134939219</v>
      </c>
    </row>
    <row r="9" spans="1:11" ht="12.75">
      <c r="A9" s="214" t="s">
        <v>171</v>
      </c>
      <c r="B9" s="215"/>
      <c r="C9" s="215"/>
      <c r="D9" s="215"/>
      <c r="E9" s="215"/>
      <c r="F9" s="215"/>
      <c r="G9" s="215"/>
      <c r="H9" s="216"/>
      <c r="I9" s="1">
        <v>3</v>
      </c>
      <c r="J9" s="117">
        <f>SUM(J10:J15)</f>
        <v>0</v>
      </c>
      <c r="K9" s="117">
        <f>SUM(K10:K15)</f>
        <v>0</v>
      </c>
    </row>
    <row r="10" spans="1:11" ht="12.75">
      <c r="A10" s="214" t="s">
        <v>99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9</v>
      </c>
      <c r="B11" s="215"/>
      <c r="C11" s="215"/>
      <c r="D11" s="215"/>
      <c r="E11" s="215"/>
      <c r="F11" s="215"/>
      <c r="G11" s="215"/>
      <c r="H11" s="216"/>
      <c r="I11" s="1">
        <v>5</v>
      </c>
      <c r="J11" s="7"/>
      <c r="K11" s="7"/>
    </row>
    <row r="12" spans="1:11" ht="12.75">
      <c r="A12" s="214" t="s">
        <v>100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174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175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176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172</v>
      </c>
      <c r="B16" s="215"/>
      <c r="C16" s="215"/>
      <c r="D16" s="215"/>
      <c r="E16" s="215"/>
      <c r="F16" s="215"/>
      <c r="G16" s="215"/>
      <c r="H16" s="216"/>
      <c r="I16" s="1">
        <v>10</v>
      </c>
      <c r="J16" s="117">
        <f>SUM(J17:J25)</f>
        <v>132587889</v>
      </c>
      <c r="K16" s="117">
        <f>SUM(K17:K25)</f>
        <v>134939219</v>
      </c>
    </row>
    <row r="17" spans="1:11" ht="12.75">
      <c r="A17" s="214" t="s">
        <v>177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73681173</v>
      </c>
      <c r="K17" s="7">
        <v>73681173</v>
      </c>
    </row>
    <row r="18" spans="1:11" ht="12.75">
      <c r="A18" s="214" t="s">
        <v>213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50677560</v>
      </c>
      <c r="K18" s="7">
        <v>60872638</v>
      </c>
    </row>
    <row r="19" spans="1:11" ht="12.75">
      <c r="A19" s="214" t="s">
        <v>178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231243</v>
      </c>
      <c r="K19" s="7">
        <v>190198</v>
      </c>
    </row>
    <row r="20" spans="1:11" ht="12.75">
      <c r="A20" s="214" t="s">
        <v>21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173914</v>
      </c>
      <c r="K20" s="7">
        <v>195210</v>
      </c>
    </row>
    <row r="21" spans="1:11" ht="12.75">
      <c r="A21" s="214" t="s">
        <v>22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63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64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7823999</v>
      </c>
      <c r="K23" s="7"/>
    </row>
    <row r="24" spans="1:11" ht="12.75">
      <c r="A24" s="214" t="s">
        <v>65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66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>
      <c r="A26" s="214" t="s">
        <v>159</v>
      </c>
      <c r="B26" s="215"/>
      <c r="C26" s="215"/>
      <c r="D26" s="215"/>
      <c r="E26" s="215"/>
      <c r="F26" s="215"/>
      <c r="G26" s="215"/>
      <c r="H26" s="216"/>
      <c r="I26" s="1">
        <v>20</v>
      </c>
      <c r="J26" s="117">
        <f>SUM(J27:J34)</f>
        <v>0</v>
      </c>
      <c r="K26" s="117">
        <f>SUM(K27:K34)</f>
        <v>0</v>
      </c>
    </row>
    <row r="27" spans="1:11" ht="12.75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/>
      <c r="K27" s="7"/>
    </row>
    <row r="28" spans="1:11" ht="12.75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74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75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76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70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152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153</v>
      </c>
      <c r="B35" s="215"/>
      <c r="C35" s="215"/>
      <c r="D35" s="215"/>
      <c r="E35" s="215"/>
      <c r="F35" s="215"/>
      <c r="G35" s="215"/>
      <c r="H35" s="216"/>
      <c r="I35" s="1">
        <v>29</v>
      </c>
      <c r="J35" s="117">
        <f>SUM(J36:J38)</f>
        <v>0</v>
      </c>
      <c r="K35" s="117">
        <f>SUM(K36:K38)</f>
        <v>0</v>
      </c>
    </row>
    <row r="36" spans="1:11" ht="12.75">
      <c r="A36" s="214" t="s">
        <v>71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72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154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1" t="s">
        <v>206</v>
      </c>
      <c r="B40" s="212"/>
      <c r="C40" s="212"/>
      <c r="D40" s="212"/>
      <c r="E40" s="212"/>
      <c r="F40" s="212"/>
      <c r="G40" s="212"/>
      <c r="H40" s="213"/>
      <c r="I40" s="1">
        <v>34</v>
      </c>
      <c r="J40" s="117">
        <f>J41+J49+J56+J64</f>
        <v>52586313</v>
      </c>
      <c r="K40" s="117">
        <f>K41+K49+K56+K64</f>
        <v>45434727</v>
      </c>
    </row>
    <row r="41" spans="1:11" ht="12.75">
      <c r="A41" s="214" t="s">
        <v>91</v>
      </c>
      <c r="B41" s="215"/>
      <c r="C41" s="215"/>
      <c r="D41" s="215"/>
      <c r="E41" s="215"/>
      <c r="F41" s="215"/>
      <c r="G41" s="215"/>
      <c r="H41" s="216"/>
      <c r="I41" s="1">
        <v>35</v>
      </c>
      <c r="J41" s="117">
        <f>SUM(J42:J48)</f>
        <v>258513</v>
      </c>
      <c r="K41" s="117">
        <f>SUM(K42:K48)</f>
        <v>274548</v>
      </c>
    </row>
    <row r="42" spans="1:11" ht="12.75">
      <c r="A42" s="214" t="s">
        <v>103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1973</v>
      </c>
      <c r="K42" s="7">
        <v>0</v>
      </c>
    </row>
    <row r="43" spans="1:11" ht="12.75">
      <c r="A43" s="214" t="s">
        <v>104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77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78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218919</v>
      </c>
      <c r="K45" s="7">
        <v>269744</v>
      </c>
    </row>
    <row r="46" spans="1:11" ht="12.75">
      <c r="A46" s="214" t="s">
        <v>79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37621</v>
      </c>
      <c r="K46" s="7">
        <v>4804</v>
      </c>
    </row>
    <row r="47" spans="1:11" ht="12.75">
      <c r="A47" s="214" t="s">
        <v>80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81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1">
        <v>43</v>
      </c>
      <c r="J49" s="117">
        <f>SUM(J50:J55)</f>
        <v>15291296</v>
      </c>
      <c r="K49" s="117">
        <f>SUM(K50:K55)</f>
        <v>7895298</v>
      </c>
    </row>
    <row r="50" spans="1:11" ht="12.75">
      <c r="A50" s="214" t="s">
        <v>166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510965</v>
      </c>
      <c r="K50" s="7">
        <v>89138</v>
      </c>
    </row>
    <row r="51" spans="1:11" ht="12.75">
      <c r="A51" s="214" t="s">
        <v>167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13399811</v>
      </c>
      <c r="K51" s="7">
        <v>7746100</v>
      </c>
    </row>
    <row r="52" spans="1:11" ht="12.75">
      <c r="A52" s="214" t="s">
        <v>168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169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47188</v>
      </c>
      <c r="K53" s="7">
        <v>20968</v>
      </c>
    </row>
    <row r="54" spans="1:11" ht="12.75">
      <c r="A54" s="214" t="s">
        <v>5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1311285</v>
      </c>
      <c r="K54" s="7">
        <v>27905</v>
      </c>
    </row>
    <row r="55" spans="1:11" ht="12.75">
      <c r="A55" s="214" t="s">
        <v>6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22047</v>
      </c>
      <c r="K55" s="7">
        <v>11187</v>
      </c>
    </row>
    <row r="56" spans="1:11" ht="12.75">
      <c r="A56" s="214" t="s">
        <v>93</v>
      </c>
      <c r="B56" s="215"/>
      <c r="C56" s="215"/>
      <c r="D56" s="215"/>
      <c r="E56" s="215"/>
      <c r="F56" s="215"/>
      <c r="G56" s="215"/>
      <c r="H56" s="216"/>
      <c r="I56" s="1">
        <v>50</v>
      </c>
      <c r="J56" s="117">
        <f>SUM(J57:J63)</f>
        <v>33255721</v>
      </c>
      <c r="K56" s="117">
        <f>SUM(K57:K63)</f>
        <v>36485039</v>
      </c>
    </row>
    <row r="57" spans="1:11" ht="12.75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33255721</v>
      </c>
      <c r="K58" s="7">
        <v>36485039</v>
      </c>
    </row>
    <row r="59" spans="1:11" ht="12.75">
      <c r="A59" s="214" t="s">
        <v>208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74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75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76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/>
      <c r="K62" s="7"/>
    </row>
    <row r="63" spans="1:11" ht="12.75">
      <c r="A63" s="214" t="s">
        <v>40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/>
    </row>
    <row r="64" spans="1:11" ht="12.75">
      <c r="A64" s="214" t="s">
        <v>173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3780783</v>
      </c>
      <c r="K64" s="7">
        <v>779842</v>
      </c>
    </row>
    <row r="65" spans="1:11" ht="12.75">
      <c r="A65" s="211" t="s">
        <v>47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44485</v>
      </c>
      <c r="K65" s="7">
        <v>53180</v>
      </c>
    </row>
    <row r="66" spans="1:11" ht="12.75">
      <c r="A66" s="211" t="s">
        <v>207</v>
      </c>
      <c r="B66" s="212"/>
      <c r="C66" s="212"/>
      <c r="D66" s="212"/>
      <c r="E66" s="212"/>
      <c r="F66" s="212"/>
      <c r="G66" s="212"/>
      <c r="H66" s="213"/>
      <c r="I66" s="1">
        <v>60</v>
      </c>
      <c r="J66" s="117">
        <f>J7+J8+J40+J65</f>
        <v>185218687</v>
      </c>
      <c r="K66" s="117">
        <f>K7+K8+K40+K65</f>
        <v>180427126</v>
      </c>
    </row>
    <row r="67" spans="1:11" ht="12.75">
      <c r="A67" s="217" t="s">
        <v>82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20" t="s">
        <v>49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160</v>
      </c>
      <c r="B69" s="209"/>
      <c r="C69" s="209"/>
      <c r="D69" s="209"/>
      <c r="E69" s="209"/>
      <c r="F69" s="209"/>
      <c r="G69" s="209"/>
      <c r="H69" s="210"/>
      <c r="I69" s="3">
        <v>62</v>
      </c>
      <c r="J69" s="118">
        <f>J70+J71+J72+J78+J79+J82+J85</f>
        <v>167564442</v>
      </c>
      <c r="K69" s="118">
        <f>K70+K71+K72+K78+K79+K82+K85</f>
        <v>168442687</v>
      </c>
    </row>
    <row r="70" spans="1:11" ht="12.75">
      <c r="A70" s="214" t="s">
        <v>117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141893670</v>
      </c>
      <c r="K70" s="7">
        <v>141893670</v>
      </c>
    </row>
    <row r="71" spans="1:11" ht="12.75">
      <c r="A71" s="214" t="s">
        <v>118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119</v>
      </c>
      <c r="B72" s="215"/>
      <c r="C72" s="215"/>
      <c r="D72" s="215"/>
      <c r="E72" s="215"/>
      <c r="F72" s="215"/>
      <c r="G72" s="215"/>
      <c r="H72" s="216"/>
      <c r="I72" s="1">
        <v>65</v>
      </c>
      <c r="J72" s="117">
        <f>J73+J74-J75+J76+J77</f>
        <v>32741</v>
      </c>
      <c r="K72" s="117">
        <f>K73+K74-K75+K76+K77</f>
        <v>39498</v>
      </c>
    </row>
    <row r="73" spans="1:11" ht="12.75">
      <c r="A73" s="214" t="s">
        <v>120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27832</v>
      </c>
      <c r="K73" s="7">
        <v>27832</v>
      </c>
    </row>
    <row r="74" spans="1:11" ht="12.75">
      <c r="A74" s="214" t="s">
        <v>121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109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110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111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4909</v>
      </c>
      <c r="K77" s="7">
        <v>11666</v>
      </c>
    </row>
    <row r="78" spans="1:11" ht="12.75">
      <c r="A78" s="214" t="s">
        <v>112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43411329</v>
      </c>
      <c r="K78" s="7">
        <v>43411329</v>
      </c>
    </row>
    <row r="79" spans="1:11" ht="12.75">
      <c r="A79" s="214" t="s">
        <v>204</v>
      </c>
      <c r="B79" s="215"/>
      <c r="C79" s="215"/>
      <c r="D79" s="215"/>
      <c r="E79" s="215"/>
      <c r="F79" s="215"/>
      <c r="G79" s="215"/>
      <c r="H79" s="216"/>
      <c r="I79" s="1">
        <v>72</v>
      </c>
      <c r="J79" s="117">
        <f>J80-J81</f>
        <v>-15729784</v>
      </c>
      <c r="K79" s="117">
        <f>K80-K81</f>
        <v>-17654125</v>
      </c>
    </row>
    <row r="80" spans="1:11" ht="12.75">
      <c r="A80" s="223" t="s">
        <v>138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139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15729784</v>
      </c>
      <c r="K81" s="7">
        <v>17654125</v>
      </c>
    </row>
    <row r="82" spans="1:11" ht="12.75">
      <c r="A82" s="214" t="s">
        <v>205</v>
      </c>
      <c r="B82" s="215"/>
      <c r="C82" s="215"/>
      <c r="D82" s="215"/>
      <c r="E82" s="215"/>
      <c r="F82" s="215"/>
      <c r="G82" s="215"/>
      <c r="H82" s="216"/>
      <c r="I82" s="1">
        <v>75</v>
      </c>
      <c r="J82" s="117">
        <f>J83-J84</f>
        <v>-2043514</v>
      </c>
      <c r="K82" s="117">
        <f>K83-K84</f>
        <v>752315</v>
      </c>
    </row>
    <row r="83" spans="1:11" ht="12.75">
      <c r="A83" s="223" t="s">
        <v>140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>
        <v>752315</v>
      </c>
    </row>
    <row r="84" spans="1:11" ht="12.75">
      <c r="A84" s="223" t="s">
        <v>141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2043514</v>
      </c>
      <c r="K84" s="7"/>
    </row>
    <row r="85" spans="1:11" ht="12.75">
      <c r="A85" s="214" t="s">
        <v>142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117">
        <f>SUM(J87:J89)</f>
        <v>350939</v>
      </c>
      <c r="K86" s="117">
        <f>SUM(K87:K89)</f>
        <v>350939</v>
      </c>
    </row>
    <row r="87" spans="1:11" ht="12.75">
      <c r="A87" s="214" t="s">
        <v>105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49623</v>
      </c>
      <c r="K87" s="7">
        <v>49623</v>
      </c>
    </row>
    <row r="88" spans="1:11" ht="12.75">
      <c r="A88" s="214" t="s">
        <v>106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107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301316</v>
      </c>
      <c r="K89" s="7">
        <v>301316</v>
      </c>
    </row>
    <row r="90" spans="1:11" ht="12.75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117">
        <f>SUM(J91:J99)</f>
        <v>10851240</v>
      </c>
      <c r="K90" s="117">
        <f>SUM(K91:K99)</f>
        <v>10851240</v>
      </c>
    </row>
    <row r="91" spans="1:11" ht="12.75">
      <c r="A91" s="214" t="s">
        <v>108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209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/>
    </row>
    <row r="94" spans="1:11" ht="12.75">
      <c r="A94" s="214" t="s">
        <v>210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211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212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85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83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84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10851240</v>
      </c>
      <c r="K99" s="7">
        <v>10851240</v>
      </c>
    </row>
    <row r="100" spans="1:11" ht="12.75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17">
        <f>SUM(J101:J112)</f>
        <v>6444431</v>
      </c>
      <c r="K100" s="117">
        <f>SUM(K101:K112)</f>
        <v>776770</v>
      </c>
    </row>
    <row r="101" spans="1:11" ht="12.75">
      <c r="A101" s="214" t="s">
        <v>108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149432</v>
      </c>
      <c r="K101" s="7"/>
    </row>
    <row r="102" spans="1:11" ht="12.75">
      <c r="A102" s="214" t="s">
        <v>209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/>
      <c r="K103" s="7"/>
    </row>
    <row r="104" spans="1:11" ht="12.75">
      <c r="A104" s="214" t="s">
        <v>210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8938</v>
      </c>
      <c r="K104" s="7"/>
    </row>
    <row r="105" spans="1:11" ht="12.75">
      <c r="A105" s="214" t="s">
        <v>211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5920129</v>
      </c>
      <c r="K105" s="7">
        <v>339707</v>
      </c>
    </row>
    <row r="106" spans="1:11" ht="12.75">
      <c r="A106" s="214" t="s">
        <v>212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85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171754</v>
      </c>
      <c r="K108" s="7">
        <v>125629</v>
      </c>
    </row>
    <row r="109" spans="1:11" ht="12.75">
      <c r="A109" s="214" t="s">
        <v>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194178</v>
      </c>
      <c r="K109" s="7">
        <v>311434</v>
      </c>
    </row>
    <row r="110" spans="1:11" ht="12.75">
      <c r="A110" s="214" t="s">
        <v>90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88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89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/>
      <c r="K112" s="7"/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7635</v>
      </c>
      <c r="K113" s="7">
        <v>5490</v>
      </c>
    </row>
    <row r="114" spans="1:11" ht="12.75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17">
        <f>J69+J86+J90+J100+J113</f>
        <v>185218687</v>
      </c>
      <c r="K114" s="117">
        <f>K69+K86+K90+K100+K113</f>
        <v>180427126</v>
      </c>
    </row>
    <row r="115" spans="1:11" ht="12.75">
      <c r="A115" s="233" t="s">
        <v>48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/>
      <c r="K115" s="8"/>
    </row>
    <row r="116" spans="1:11" ht="12.75">
      <c r="A116" s="236" t="s">
        <v>275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8" t="s">
        <v>155</v>
      </c>
      <c r="B117" s="209"/>
      <c r="C117" s="209"/>
      <c r="D117" s="209"/>
      <c r="E117" s="209"/>
      <c r="F117" s="209"/>
      <c r="G117" s="209"/>
      <c r="H117" s="209"/>
      <c r="I117" s="240"/>
      <c r="J117" s="240"/>
      <c r="K117" s="241"/>
    </row>
    <row r="118" spans="1:11" ht="12.75">
      <c r="A118" s="214" t="s">
        <v>3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6" t="s">
        <v>4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276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D40">
      <selection activeCell="J52" sqref="J5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8" t="s">
        <v>307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44" t="s">
        <v>302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3" t="s">
        <v>50</v>
      </c>
      <c r="B4" s="243"/>
      <c r="C4" s="243"/>
      <c r="D4" s="243"/>
      <c r="E4" s="243"/>
      <c r="F4" s="243"/>
      <c r="G4" s="243"/>
      <c r="H4" s="243"/>
      <c r="I4" s="53" t="s">
        <v>245</v>
      </c>
      <c r="J4" s="242" t="s">
        <v>283</v>
      </c>
      <c r="K4" s="242"/>
      <c r="L4" s="242" t="s">
        <v>284</v>
      </c>
      <c r="M4" s="242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3"/>
      <c r="J5" s="55" t="s">
        <v>279</v>
      </c>
      <c r="K5" s="55" t="s">
        <v>280</v>
      </c>
      <c r="L5" s="55" t="s">
        <v>279</v>
      </c>
      <c r="M5" s="55" t="s">
        <v>280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45" t="s">
        <v>20</v>
      </c>
      <c r="B7" s="246"/>
      <c r="C7" s="246"/>
      <c r="D7" s="246"/>
      <c r="E7" s="246"/>
      <c r="F7" s="246"/>
      <c r="G7" s="246"/>
      <c r="H7" s="247"/>
      <c r="I7" s="120">
        <v>111</v>
      </c>
      <c r="J7" s="118">
        <f>SUM(J8:J9)</f>
        <v>31903768</v>
      </c>
      <c r="K7" s="118">
        <f>SUM(K8:K9)</f>
        <v>7145844</v>
      </c>
      <c r="L7" s="118">
        <f>SUM(L8:L9)</f>
        <v>17951133</v>
      </c>
      <c r="M7" s="118">
        <f>SUM(M8:M9)</f>
        <v>4855733</v>
      </c>
    </row>
    <row r="8" spans="1:13" ht="12.75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24298167</v>
      </c>
      <c r="K8" s="7">
        <v>4506865</v>
      </c>
      <c r="L8" s="7">
        <v>14353782</v>
      </c>
      <c r="M8" s="7">
        <v>3517346</v>
      </c>
    </row>
    <row r="9" spans="1:13" ht="12.75">
      <c r="A9" s="211" t="s">
        <v>94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7605601</v>
      </c>
      <c r="K9" s="7">
        <v>2638979</v>
      </c>
      <c r="L9" s="7">
        <v>3597351</v>
      </c>
      <c r="M9" s="7">
        <v>1338387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119">
        <v>114</v>
      </c>
      <c r="J10" s="117">
        <f>J11+J12+J16+J20+J21+J22+J25+J26</f>
        <v>35529344</v>
      </c>
      <c r="K10" s="117">
        <f>K11+K12+K16+K20+K21+K22+K25+K26</f>
        <v>7044649</v>
      </c>
      <c r="L10" s="117">
        <f>L11+L12+L16+L20+L21+L22+L25+L26</f>
        <v>19271552</v>
      </c>
      <c r="M10" s="117">
        <f>M11+M12+M16+M20+M21+M22+M25+M26</f>
        <v>5051836</v>
      </c>
    </row>
    <row r="11" spans="1:13" ht="12.75">
      <c r="A11" s="211" t="s">
        <v>95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48" t="s">
        <v>16</v>
      </c>
      <c r="B12" s="249"/>
      <c r="C12" s="249"/>
      <c r="D12" s="249"/>
      <c r="E12" s="249"/>
      <c r="F12" s="249"/>
      <c r="G12" s="249"/>
      <c r="H12" s="250"/>
      <c r="I12" s="119">
        <v>116</v>
      </c>
      <c r="J12" s="117">
        <f>SUM(J13:J15)</f>
        <v>24111011</v>
      </c>
      <c r="K12" s="117">
        <f>SUM(K13:K15)</f>
        <v>4695016</v>
      </c>
      <c r="L12" s="117">
        <f>SUM(L13:L15)</f>
        <v>14245046</v>
      </c>
      <c r="M12" s="117">
        <f>SUM(M13:M15)</f>
        <v>3465762</v>
      </c>
    </row>
    <row r="13" spans="1:13" ht="12.75">
      <c r="A13" s="214" t="s">
        <v>122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709555</v>
      </c>
      <c r="K13" s="7">
        <v>276181</v>
      </c>
      <c r="L13" s="7">
        <v>148362</v>
      </c>
      <c r="M13" s="7">
        <v>30795</v>
      </c>
    </row>
    <row r="14" spans="1:13" ht="12.75">
      <c r="A14" s="214" t="s">
        <v>123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21787483</v>
      </c>
      <c r="K14" s="7">
        <v>3888833</v>
      </c>
      <c r="L14" s="7">
        <v>13077999</v>
      </c>
      <c r="M14" s="7">
        <v>3109934</v>
      </c>
    </row>
    <row r="15" spans="1:13" ht="12.75">
      <c r="A15" s="214" t="s">
        <v>52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1613973</v>
      </c>
      <c r="K15" s="7">
        <v>530002</v>
      </c>
      <c r="L15" s="7">
        <v>1018685</v>
      </c>
      <c r="M15" s="7">
        <v>325033</v>
      </c>
    </row>
    <row r="16" spans="1:13" ht="12.75">
      <c r="A16" s="248" t="s">
        <v>17</v>
      </c>
      <c r="B16" s="249"/>
      <c r="C16" s="249"/>
      <c r="D16" s="249"/>
      <c r="E16" s="249"/>
      <c r="F16" s="249"/>
      <c r="G16" s="249"/>
      <c r="H16" s="250"/>
      <c r="I16" s="119">
        <v>120</v>
      </c>
      <c r="J16" s="117">
        <f>SUM(J17:J19)</f>
        <v>4642470</v>
      </c>
      <c r="K16" s="117">
        <f>SUM(K17:K19)</f>
        <v>985021</v>
      </c>
      <c r="L16" s="117">
        <f>SUM(L17:L19)</f>
        <v>2014155</v>
      </c>
      <c r="M16" s="117">
        <f>SUM(M17:M19)</f>
        <v>672760</v>
      </c>
    </row>
    <row r="17" spans="1:13" ht="12.75">
      <c r="A17" s="214" t="s">
        <v>53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2679609</v>
      </c>
      <c r="K17" s="7">
        <v>552259</v>
      </c>
      <c r="L17" s="7">
        <v>1129118</v>
      </c>
      <c r="M17" s="7">
        <v>378896</v>
      </c>
    </row>
    <row r="18" spans="1:13" ht="12.75">
      <c r="A18" s="214" t="s">
        <v>54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1281542</v>
      </c>
      <c r="K18" s="7">
        <v>288202</v>
      </c>
      <c r="L18" s="7">
        <v>589444</v>
      </c>
      <c r="M18" s="7">
        <v>195131</v>
      </c>
    </row>
    <row r="19" spans="1:13" ht="12.75">
      <c r="A19" s="214" t="s">
        <v>55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681319</v>
      </c>
      <c r="K19" s="7">
        <v>144560</v>
      </c>
      <c r="L19" s="7">
        <v>295593</v>
      </c>
      <c r="M19" s="7">
        <v>98733</v>
      </c>
    </row>
    <row r="20" spans="1:13" ht="12.75">
      <c r="A20" s="211" t="s">
        <v>96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1585081</v>
      </c>
      <c r="K20" s="7">
        <v>511419</v>
      </c>
      <c r="L20" s="7">
        <v>1740388</v>
      </c>
      <c r="M20" s="7">
        <v>581072</v>
      </c>
    </row>
    <row r="21" spans="1:13" ht="12.75">
      <c r="A21" s="211" t="s">
        <v>97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4252397</v>
      </c>
      <c r="K21" s="7">
        <v>826486</v>
      </c>
      <c r="L21" s="7">
        <v>1209628</v>
      </c>
      <c r="M21" s="7">
        <v>332166</v>
      </c>
    </row>
    <row r="22" spans="1:13" ht="12.75">
      <c r="A22" s="248" t="s">
        <v>18</v>
      </c>
      <c r="B22" s="249"/>
      <c r="C22" s="249"/>
      <c r="D22" s="249"/>
      <c r="E22" s="249"/>
      <c r="F22" s="249"/>
      <c r="G22" s="249"/>
      <c r="H22" s="250"/>
      <c r="I22" s="119">
        <v>126</v>
      </c>
      <c r="J22" s="117">
        <f>SUM(J23:J24)</f>
        <v>0</v>
      </c>
      <c r="K22" s="117">
        <f>SUM(K23:K24)</f>
        <v>0</v>
      </c>
      <c r="L22" s="117">
        <f>SUM(L23:L24)</f>
        <v>0</v>
      </c>
      <c r="M22" s="117">
        <f>SUM(M23:M24)</f>
        <v>0</v>
      </c>
    </row>
    <row r="23" spans="1:13" ht="12.75">
      <c r="A23" s="214" t="s">
        <v>113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114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1" t="s">
        <v>98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41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938385</v>
      </c>
      <c r="K26" s="7">
        <v>26707</v>
      </c>
      <c r="L26" s="7">
        <v>62335</v>
      </c>
      <c r="M26" s="7">
        <v>76</v>
      </c>
    </row>
    <row r="27" spans="1:13" ht="12.75">
      <c r="A27" s="248" t="s">
        <v>179</v>
      </c>
      <c r="B27" s="249"/>
      <c r="C27" s="249"/>
      <c r="D27" s="249"/>
      <c r="E27" s="249"/>
      <c r="F27" s="249"/>
      <c r="G27" s="249"/>
      <c r="H27" s="250"/>
      <c r="I27" s="119">
        <v>131</v>
      </c>
      <c r="J27" s="117">
        <f>SUM(J28:J32)</f>
        <v>1714629</v>
      </c>
      <c r="K27" s="117">
        <f>SUM(K28:K32)</f>
        <v>828908</v>
      </c>
      <c r="L27" s="117">
        <f>SUM(L28:L32)</f>
        <v>2075400</v>
      </c>
      <c r="M27" s="117">
        <f>SUM(M28:M32)</f>
        <v>622111</v>
      </c>
    </row>
    <row r="28" spans="1:13" ht="12.75">
      <c r="A28" s="211" t="s">
        <v>193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1656518</v>
      </c>
      <c r="K28" s="7">
        <v>815075</v>
      </c>
      <c r="L28" s="7">
        <v>2069815</v>
      </c>
      <c r="M28" s="7">
        <v>616584</v>
      </c>
    </row>
    <row r="29" spans="1:13" ht="12.75">
      <c r="A29" s="211" t="s">
        <v>129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10848</v>
      </c>
      <c r="K29" s="7">
        <v>10495</v>
      </c>
      <c r="L29" s="7">
        <v>5585</v>
      </c>
      <c r="M29" s="7">
        <v>5527</v>
      </c>
    </row>
    <row r="30" spans="1:13" ht="12.75">
      <c r="A30" s="211" t="s">
        <v>115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189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116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47263</v>
      </c>
      <c r="K32" s="7">
        <v>3338</v>
      </c>
      <c r="L32" s="7"/>
      <c r="M32" s="7"/>
    </row>
    <row r="33" spans="1:13" ht="12.75">
      <c r="A33" s="248" t="s">
        <v>180</v>
      </c>
      <c r="B33" s="249"/>
      <c r="C33" s="249"/>
      <c r="D33" s="249"/>
      <c r="E33" s="249"/>
      <c r="F33" s="249"/>
      <c r="G33" s="249"/>
      <c r="H33" s="250"/>
      <c r="I33" s="119">
        <v>137</v>
      </c>
      <c r="J33" s="117">
        <f>SUM(J34:J37)</f>
        <v>132567</v>
      </c>
      <c r="K33" s="117">
        <f>SUM(K34:K37)</f>
        <v>2055</v>
      </c>
      <c r="L33" s="117">
        <f>SUM(L34:L37)</f>
        <v>2666</v>
      </c>
      <c r="M33" s="117">
        <f>SUM(M34:M37)</f>
        <v>15</v>
      </c>
    </row>
    <row r="34" spans="1:13" ht="12.75">
      <c r="A34" s="211" t="s">
        <v>57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363</v>
      </c>
      <c r="K34" s="7">
        <v>260</v>
      </c>
      <c r="L34" s="7"/>
      <c r="M34" s="7"/>
    </row>
    <row r="35" spans="1:13" ht="12.75">
      <c r="A35" s="211" t="s">
        <v>56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132204</v>
      </c>
      <c r="K35" s="7">
        <v>1795</v>
      </c>
      <c r="L35" s="7">
        <v>2666</v>
      </c>
      <c r="M35" s="7">
        <v>15</v>
      </c>
    </row>
    <row r="36" spans="1:13" ht="12.75">
      <c r="A36" s="211" t="s">
        <v>190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58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164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165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191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192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48" t="s">
        <v>181</v>
      </c>
      <c r="B42" s="249"/>
      <c r="C42" s="249"/>
      <c r="D42" s="249"/>
      <c r="E42" s="249"/>
      <c r="F42" s="249"/>
      <c r="G42" s="249"/>
      <c r="H42" s="250"/>
      <c r="I42" s="119">
        <v>146</v>
      </c>
      <c r="J42" s="117">
        <f>J7+J27+J38+J40</f>
        <v>33618397</v>
      </c>
      <c r="K42" s="117">
        <f>K7+K27+K38+K40</f>
        <v>7974752</v>
      </c>
      <c r="L42" s="117">
        <f>L7+L27+L38+L40</f>
        <v>20026533</v>
      </c>
      <c r="M42" s="117">
        <f>M7+M27+M38+M40</f>
        <v>5477844</v>
      </c>
    </row>
    <row r="43" spans="1:13" ht="12.75">
      <c r="A43" s="248" t="s">
        <v>182</v>
      </c>
      <c r="B43" s="249"/>
      <c r="C43" s="249"/>
      <c r="D43" s="249"/>
      <c r="E43" s="249"/>
      <c r="F43" s="249"/>
      <c r="G43" s="249"/>
      <c r="H43" s="250"/>
      <c r="I43" s="119">
        <v>147</v>
      </c>
      <c r="J43" s="117">
        <f>J10+J33+J39+J41</f>
        <v>35661911</v>
      </c>
      <c r="K43" s="117">
        <f>K10+K33+K39+K41</f>
        <v>7046704</v>
      </c>
      <c r="L43" s="117">
        <f>L10+L33+L39+L41</f>
        <v>19274218</v>
      </c>
      <c r="M43" s="117">
        <f>M10+M33+M39+M41</f>
        <v>5051851</v>
      </c>
    </row>
    <row r="44" spans="1:13" ht="12.75">
      <c r="A44" s="248" t="s">
        <v>202</v>
      </c>
      <c r="B44" s="249"/>
      <c r="C44" s="249"/>
      <c r="D44" s="249"/>
      <c r="E44" s="249"/>
      <c r="F44" s="249"/>
      <c r="G44" s="249"/>
      <c r="H44" s="250"/>
      <c r="I44" s="119">
        <v>148</v>
      </c>
      <c r="J44" s="117">
        <f>J42-J43</f>
        <v>-2043514</v>
      </c>
      <c r="K44" s="117">
        <f>K42-K43</f>
        <v>928048</v>
      </c>
      <c r="L44" s="117">
        <f>L42-L43</f>
        <v>752315</v>
      </c>
      <c r="M44" s="117">
        <f>M42-M43</f>
        <v>425993</v>
      </c>
    </row>
    <row r="45" spans="1:13" ht="12.75">
      <c r="A45" s="223" t="s">
        <v>184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0">
        <f>IF(J42&gt;J43,J42-J43,0)</f>
        <v>0</v>
      </c>
      <c r="K45" s="50">
        <f>IF(K42&gt;K43,K42-K43,0)</f>
        <v>928048</v>
      </c>
      <c r="L45" s="50">
        <f>IF(L42&gt;L43,L42-L43,0)</f>
        <v>752315</v>
      </c>
      <c r="M45" s="50">
        <f>IF(M42&gt;M43,M42-M43,0)</f>
        <v>425993</v>
      </c>
    </row>
    <row r="46" spans="1:13" ht="12.75">
      <c r="A46" s="223" t="s">
        <v>185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0">
        <f>IF(J43&gt;J42,J43-J42,0)</f>
        <v>2043514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1" t="s">
        <v>183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48" t="s">
        <v>203</v>
      </c>
      <c r="B48" s="249"/>
      <c r="C48" s="249"/>
      <c r="D48" s="249"/>
      <c r="E48" s="249"/>
      <c r="F48" s="249"/>
      <c r="G48" s="249"/>
      <c r="H48" s="250"/>
      <c r="I48" s="119">
        <v>152</v>
      </c>
      <c r="J48" s="117">
        <f>J44-J47</f>
        <v>-2043514</v>
      </c>
      <c r="K48" s="117">
        <f>K44-K47</f>
        <v>928048</v>
      </c>
      <c r="L48" s="117">
        <f>L44-L47</f>
        <v>752315</v>
      </c>
      <c r="M48" s="117">
        <f>M44-M47</f>
        <v>425993</v>
      </c>
    </row>
    <row r="49" spans="1:13" ht="12.75">
      <c r="A49" s="223" t="s">
        <v>161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0">
        <f>IF(J48&gt;0,J48,0)</f>
        <v>0</v>
      </c>
      <c r="K49" s="50">
        <f>IF(K48&gt;0,K48,0)</f>
        <v>928048</v>
      </c>
      <c r="L49" s="50">
        <f>IF(L48&gt;0,L48,0)</f>
        <v>752315</v>
      </c>
      <c r="M49" s="50">
        <f>IF(M48&gt;0,M48,0)</f>
        <v>425993</v>
      </c>
    </row>
    <row r="50" spans="1:13" ht="12.75">
      <c r="A50" s="251" t="s">
        <v>186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6">
        <f>IF(J48&lt;0,-J48,0)</f>
        <v>2043514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20" t="s">
        <v>277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ht="12.75" customHeight="1">
      <c r="A52" s="208" t="s">
        <v>156</v>
      </c>
      <c r="B52" s="209"/>
      <c r="C52" s="209"/>
      <c r="D52" s="209"/>
      <c r="E52" s="209"/>
      <c r="F52" s="209"/>
      <c r="G52" s="209"/>
      <c r="H52" s="210"/>
      <c r="I52" s="127"/>
      <c r="J52" s="128">
        <f>J48</f>
        <v>-2043514</v>
      </c>
      <c r="K52" s="128">
        <f>K48</f>
        <v>928048</v>
      </c>
      <c r="L52" s="129">
        <f>L48</f>
        <v>752315</v>
      </c>
      <c r="M52" s="129">
        <f>M48</f>
        <v>425993</v>
      </c>
    </row>
    <row r="53" spans="1:13" ht="12.75">
      <c r="A53" s="255" t="s">
        <v>200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201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36" t="s">
        <v>158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8" t="s">
        <v>170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f>J52</f>
        <v>-2043514</v>
      </c>
      <c r="K56" s="6">
        <f>K52</f>
        <v>928048</v>
      </c>
      <c r="L56" s="6">
        <f>L52</f>
        <v>752315</v>
      </c>
      <c r="M56" s="6">
        <f>M49</f>
        <v>425993</v>
      </c>
    </row>
    <row r="57" spans="1:13" ht="12.75">
      <c r="A57" s="211" t="s">
        <v>187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1" t="s">
        <v>194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195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39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196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197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198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199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188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162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1" t="s">
        <v>163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6">
        <f>J56+J66</f>
        <v>-2043514</v>
      </c>
      <c r="K67" s="56">
        <f>K56+K66</f>
        <v>928048</v>
      </c>
      <c r="L67" s="56">
        <f>L56+L66</f>
        <v>752315</v>
      </c>
      <c r="M67" s="56">
        <f>M56+M66</f>
        <v>425993</v>
      </c>
    </row>
    <row r="68" spans="1:13" ht="12.75" customHeight="1">
      <c r="A68" s="262" t="s">
        <v>278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157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5" t="s">
        <v>200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59" t="s">
        <v>201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6">
      <selection activeCell="A46" sqref="A46:H4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136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303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33.75">
      <c r="A4" s="271" t="s">
        <v>50</v>
      </c>
      <c r="B4" s="271"/>
      <c r="C4" s="271"/>
      <c r="D4" s="271"/>
      <c r="E4" s="271"/>
      <c r="F4" s="271"/>
      <c r="G4" s="271"/>
      <c r="H4" s="271"/>
      <c r="I4" s="59" t="s">
        <v>245</v>
      </c>
      <c r="J4" s="60" t="s">
        <v>283</v>
      </c>
      <c r="K4" s="60" t="s">
        <v>284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1">
        <v>2</v>
      </c>
      <c r="J5" s="62" t="s">
        <v>248</v>
      </c>
      <c r="K5" s="62" t="s">
        <v>249</v>
      </c>
    </row>
    <row r="6" spans="1:11" ht="12.75">
      <c r="A6" s="220" t="s">
        <v>130</v>
      </c>
      <c r="B6" s="254"/>
      <c r="C6" s="254"/>
      <c r="D6" s="254"/>
      <c r="E6" s="254"/>
      <c r="F6" s="254"/>
      <c r="G6" s="254"/>
      <c r="H6" s="254"/>
      <c r="I6" s="273"/>
      <c r="J6" s="273"/>
      <c r="K6" s="274"/>
    </row>
    <row r="7" spans="1:11" ht="12.75">
      <c r="A7" s="214" t="s">
        <v>34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-2043514</v>
      </c>
      <c r="K7" s="7">
        <v>752315</v>
      </c>
    </row>
    <row r="8" spans="1:11" ht="12.75">
      <c r="A8" s="214" t="s">
        <v>35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1585081</v>
      </c>
      <c r="K8" s="7">
        <v>1740388</v>
      </c>
    </row>
    <row r="9" spans="1:11" ht="12.75">
      <c r="A9" s="214" t="s">
        <v>36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37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>
        <v>3527559</v>
      </c>
    </row>
    <row r="11" spans="1:11" ht="12.75">
      <c r="A11" s="214" t="s">
        <v>38</v>
      </c>
      <c r="B11" s="215"/>
      <c r="C11" s="215"/>
      <c r="D11" s="215"/>
      <c r="E11" s="215"/>
      <c r="F11" s="215"/>
      <c r="G11" s="215"/>
      <c r="H11" s="215"/>
      <c r="I11" s="1">
        <v>5</v>
      </c>
      <c r="J11" s="5">
        <v>5284289</v>
      </c>
      <c r="K11" s="7"/>
    </row>
    <row r="12" spans="1:11" ht="12.75">
      <c r="A12" s="214" t="s">
        <v>42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46360</v>
      </c>
      <c r="K12" s="7">
        <v>20147</v>
      </c>
    </row>
    <row r="13" spans="1:11" ht="12.75">
      <c r="A13" s="211" t="s">
        <v>131</v>
      </c>
      <c r="B13" s="212"/>
      <c r="C13" s="212"/>
      <c r="D13" s="212"/>
      <c r="E13" s="212"/>
      <c r="F13" s="212"/>
      <c r="G13" s="212"/>
      <c r="H13" s="212"/>
      <c r="I13" s="1">
        <v>7</v>
      </c>
      <c r="J13" s="58">
        <f>SUM(J7:J12)</f>
        <v>4872216</v>
      </c>
      <c r="K13" s="50">
        <f>SUM(K7:K12)</f>
        <v>6040409</v>
      </c>
    </row>
    <row r="14" spans="1:11" ht="12.75">
      <c r="A14" s="214" t="s">
        <v>43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2901189</v>
      </c>
      <c r="K14" s="7">
        <v>2370554</v>
      </c>
    </row>
    <row r="15" spans="1:11" ht="12.75">
      <c r="A15" s="214" t="s">
        <v>44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12548</v>
      </c>
      <c r="K15" s="7"/>
    </row>
    <row r="16" spans="1:11" ht="12.75">
      <c r="A16" s="214" t="s">
        <v>45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>
        <v>169438</v>
      </c>
    </row>
    <row r="17" spans="1:11" ht="12.75">
      <c r="A17" s="214" t="s">
        <v>46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581251</v>
      </c>
      <c r="K17" s="7">
        <v>87216</v>
      </c>
    </row>
    <row r="18" spans="1:11" ht="12.75">
      <c r="A18" s="211" t="s">
        <v>132</v>
      </c>
      <c r="B18" s="212"/>
      <c r="C18" s="212"/>
      <c r="D18" s="212"/>
      <c r="E18" s="212"/>
      <c r="F18" s="212"/>
      <c r="G18" s="212"/>
      <c r="H18" s="212"/>
      <c r="I18" s="1">
        <v>12</v>
      </c>
      <c r="J18" s="58">
        <f>SUM(J14:J17)</f>
        <v>3494988</v>
      </c>
      <c r="K18" s="50">
        <f>SUM(K14:K17)</f>
        <v>2627208</v>
      </c>
    </row>
    <row r="19" spans="1:11" ht="12.75">
      <c r="A19" s="211" t="s">
        <v>30</v>
      </c>
      <c r="B19" s="212"/>
      <c r="C19" s="212"/>
      <c r="D19" s="212"/>
      <c r="E19" s="212"/>
      <c r="F19" s="212"/>
      <c r="G19" s="212"/>
      <c r="H19" s="212"/>
      <c r="I19" s="1">
        <v>13</v>
      </c>
      <c r="J19" s="58">
        <f>IF(J13&gt;J18,J13-J18,0)</f>
        <v>1377228</v>
      </c>
      <c r="K19" s="50">
        <f>IF(K13&gt;K18,K13-K18,0)</f>
        <v>3413201</v>
      </c>
    </row>
    <row r="20" spans="1:11" ht="12.75">
      <c r="A20" s="211" t="s">
        <v>31</v>
      </c>
      <c r="B20" s="212"/>
      <c r="C20" s="212"/>
      <c r="D20" s="212"/>
      <c r="E20" s="212"/>
      <c r="F20" s="212"/>
      <c r="G20" s="212"/>
      <c r="H20" s="212"/>
      <c r="I20" s="1">
        <v>14</v>
      </c>
      <c r="J20" s="58">
        <f>IF(J18&gt;J13,J18-J13,0)</f>
        <v>0</v>
      </c>
      <c r="K20" s="50">
        <f>IF(K18&gt;K13,K18-K13,0)</f>
        <v>0</v>
      </c>
    </row>
    <row r="21" spans="1:11" ht="12.75">
      <c r="A21" s="220" t="s">
        <v>133</v>
      </c>
      <c r="B21" s="254"/>
      <c r="C21" s="254"/>
      <c r="D21" s="254"/>
      <c r="E21" s="254"/>
      <c r="F21" s="254"/>
      <c r="G21" s="254"/>
      <c r="H21" s="254"/>
      <c r="I21" s="273"/>
      <c r="J21" s="273"/>
      <c r="K21" s="274"/>
    </row>
    <row r="22" spans="1:11" ht="12.75">
      <c r="A22" s="214" t="s">
        <v>147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1991478</v>
      </c>
      <c r="K22" s="7">
        <v>7892</v>
      </c>
    </row>
    <row r="23" spans="1:11" ht="12.75">
      <c r="A23" s="214" t="s">
        <v>148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149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150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151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1" t="s">
        <v>137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8">
        <f>SUM(J22:J26)</f>
        <v>1991478</v>
      </c>
      <c r="K27" s="50">
        <f>SUM(K22:K26)</f>
        <v>7892</v>
      </c>
    </row>
    <row r="28" spans="1:11" ht="12.75">
      <c r="A28" s="214" t="s">
        <v>101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7832600</v>
      </c>
      <c r="K28" s="7">
        <v>120379</v>
      </c>
    </row>
    <row r="29" spans="1:11" ht="12.75">
      <c r="A29" s="214" t="s">
        <v>102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10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1" t="s">
        <v>2</v>
      </c>
      <c r="B31" s="212"/>
      <c r="C31" s="212"/>
      <c r="D31" s="212"/>
      <c r="E31" s="212"/>
      <c r="F31" s="212"/>
      <c r="G31" s="212"/>
      <c r="H31" s="212"/>
      <c r="I31" s="1">
        <v>24</v>
      </c>
      <c r="J31" s="58">
        <f>SUM(J28:J30)</f>
        <v>7832600</v>
      </c>
      <c r="K31" s="50">
        <f>SUM(K28:K30)</f>
        <v>120379</v>
      </c>
    </row>
    <row r="32" spans="1:11" ht="23.25" customHeight="1">
      <c r="A32" s="211" t="s">
        <v>32</v>
      </c>
      <c r="B32" s="212"/>
      <c r="C32" s="212"/>
      <c r="D32" s="212"/>
      <c r="E32" s="212"/>
      <c r="F32" s="212"/>
      <c r="G32" s="212"/>
      <c r="H32" s="212"/>
      <c r="I32" s="1">
        <v>25</v>
      </c>
      <c r="J32" s="58">
        <f>IF(J27&gt;J31,J27-J31,0)</f>
        <v>0</v>
      </c>
      <c r="K32" s="50">
        <f>IF(K27&gt;K31,K27-K31,0)</f>
        <v>0</v>
      </c>
    </row>
    <row r="33" spans="1:11" ht="25.5" customHeight="1">
      <c r="A33" s="211" t="s">
        <v>33</v>
      </c>
      <c r="B33" s="212"/>
      <c r="C33" s="212"/>
      <c r="D33" s="212"/>
      <c r="E33" s="212"/>
      <c r="F33" s="212"/>
      <c r="G33" s="212"/>
      <c r="H33" s="212"/>
      <c r="I33" s="1">
        <v>26</v>
      </c>
      <c r="J33" s="58">
        <f>IF(J31&gt;J27,J31-J27,0)</f>
        <v>5841122</v>
      </c>
      <c r="K33" s="50">
        <f>IF(K31&gt;K27,K31-K27,0)</f>
        <v>112487</v>
      </c>
    </row>
    <row r="34" spans="1:11" ht="12.75">
      <c r="A34" s="220" t="s">
        <v>134</v>
      </c>
      <c r="B34" s="254"/>
      <c r="C34" s="254"/>
      <c r="D34" s="254"/>
      <c r="E34" s="254"/>
      <c r="F34" s="254"/>
      <c r="G34" s="254"/>
      <c r="H34" s="254"/>
      <c r="I34" s="273"/>
      <c r="J34" s="273"/>
      <c r="K34" s="274"/>
    </row>
    <row r="35" spans="1:11" ht="12.75">
      <c r="A35" s="214" t="s">
        <v>143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23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12059462</v>
      </c>
      <c r="K36" s="7"/>
    </row>
    <row r="37" spans="1:11" ht="12.75">
      <c r="A37" s="214" t="s">
        <v>24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1" t="s">
        <v>59</v>
      </c>
      <c r="B38" s="212"/>
      <c r="C38" s="212"/>
      <c r="D38" s="212"/>
      <c r="E38" s="212"/>
      <c r="F38" s="212"/>
      <c r="G38" s="212"/>
      <c r="H38" s="212"/>
      <c r="I38" s="1">
        <v>30</v>
      </c>
      <c r="J38" s="58">
        <f>SUM(J35:J37)</f>
        <v>12059462</v>
      </c>
      <c r="K38" s="50">
        <f>SUM(K35:K37)</f>
        <v>0</v>
      </c>
    </row>
    <row r="39" spans="1:11" ht="12.75">
      <c r="A39" s="214" t="s">
        <v>25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4263448</v>
      </c>
      <c r="K39" s="7"/>
    </row>
    <row r="40" spans="1:11" ht="12.75">
      <c r="A40" s="214" t="s">
        <v>26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27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28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29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>
        <v>3386746</v>
      </c>
    </row>
    <row r="44" spans="1:11" ht="12.75">
      <c r="A44" s="211" t="s">
        <v>60</v>
      </c>
      <c r="B44" s="212"/>
      <c r="C44" s="212"/>
      <c r="D44" s="212"/>
      <c r="E44" s="212"/>
      <c r="F44" s="212"/>
      <c r="G44" s="212"/>
      <c r="H44" s="212"/>
      <c r="I44" s="1">
        <v>36</v>
      </c>
      <c r="J44" s="58">
        <f>SUM(J39:J43)</f>
        <v>4263448</v>
      </c>
      <c r="K44" s="50">
        <f>SUM(K39:K43)</f>
        <v>3386746</v>
      </c>
    </row>
    <row r="45" spans="1:11" ht="21.75" customHeight="1">
      <c r="A45" s="211" t="s">
        <v>11</v>
      </c>
      <c r="B45" s="212"/>
      <c r="C45" s="212"/>
      <c r="D45" s="212"/>
      <c r="E45" s="212"/>
      <c r="F45" s="212"/>
      <c r="G45" s="212"/>
      <c r="H45" s="212"/>
      <c r="I45" s="1">
        <v>37</v>
      </c>
      <c r="J45" s="58">
        <f>IF(J38&gt;J44,J38-J44,0)</f>
        <v>7796014</v>
      </c>
      <c r="K45" s="50">
        <f>IF(K38&gt;K44,K38-K44,0)</f>
        <v>0</v>
      </c>
    </row>
    <row r="46" spans="1:11" ht="21.75" customHeight="1">
      <c r="A46" s="211" t="s">
        <v>12</v>
      </c>
      <c r="B46" s="212"/>
      <c r="C46" s="212"/>
      <c r="D46" s="212"/>
      <c r="E46" s="212"/>
      <c r="F46" s="212"/>
      <c r="G46" s="212"/>
      <c r="H46" s="212"/>
      <c r="I46" s="1">
        <v>38</v>
      </c>
      <c r="J46" s="58">
        <f>IF(J44&gt;J38,J44-J38,0)</f>
        <v>0</v>
      </c>
      <c r="K46" s="50">
        <f>IF(K44&gt;K38,K44-K38,0)</f>
        <v>3386746</v>
      </c>
    </row>
    <row r="47" spans="1:11" ht="12.75">
      <c r="A47" s="214" t="s">
        <v>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58">
        <f>IF(J19-J20+J32-J33+J45-J46&gt;0,J19-J20+J32-J33+J45-J46,0)</f>
        <v>3332120</v>
      </c>
      <c r="K47" s="50">
        <f>IF(K19-K20+K32-K33+K45-K46&gt;0,K19-K20+K32-K33+K45-K46,0)</f>
        <v>0</v>
      </c>
    </row>
    <row r="48" spans="1:11" ht="12.75">
      <c r="A48" s="214" t="s">
        <v>62</v>
      </c>
      <c r="B48" s="215"/>
      <c r="C48" s="215"/>
      <c r="D48" s="215"/>
      <c r="E48" s="215"/>
      <c r="F48" s="215"/>
      <c r="G48" s="215"/>
      <c r="H48" s="215"/>
      <c r="I48" s="1">
        <v>40</v>
      </c>
      <c r="J48" s="58">
        <f>IF(J20-J19+J33-J32+J46-J45&gt;0,J20-J19+J33-J32+J46-J45,0)</f>
        <v>0</v>
      </c>
      <c r="K48" s="50">
        <f>IF(K20-K19+K33-K32+K46-K45&gt;0,K20-K19+K33-K32+K46-K45,0)</f>
        <v>86032</v>
      </c>
    </row>
    <row r="49" spans="1:11" ht="12.75">
      <c r="A49" s="277" t="s">
        <v>135</v>
      </c>
      <c r="B49" s="278"/>
      <c r="C49" s="278"/>
      <c r="D49" s="278"/>
      <c r="E49" s="278"/>
      <c r="F49" s="278"/>
      <c r="G49" s="278"/>
      <c r="H49" s="278"/>
      <c r="I49" s="119">
        <v>41</v>
      </c>
      <c r="J49" s="121">
        <v>448663</v>
      </c>
      <c r="K49" s="122">
        <v>865874</v>
      </c>
    </row>
    <row r="50" spans="1:11" ht="12.75">
      <c r="A50" s="214" t="s">
        <v>144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3332120</v>
      </c>
      <c r="K50" s="7"/>
    </row>
    <row r="51" spans="1:11" ht="12.75">
      <c r="A51" s="214" t="s">
        <v>145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>
        <v>86032</v>
      </c>
    </row>
    <row r="52" spans="1:11" ht="12.75">
      <c r="A52" s="275" t="s">
        <v>146</v>
      </c>
      <c r="B52" s="276"/>
      <c r="C52" s="276"/>
      <c r="D52" s="276"/>
      <c r="E52" s="276"/>
      <c r="F52" s="276"/>
      <c r="G52" s="276"/>
      <c r="H52" s="276"/>
      <c r="I52" s="123">
        <v>44</v>
      </c>
      <c r="J52" s="124">
        <f>J49+J50-J51</f>
        <v>3780783</v>
      </c>
      <c r="K52" s="125">
        <f>K49+K50-K51</f>
        <v>779842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3">
      <selection activeCell="A15" sqref="A15:H15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9.57421875" style="65" customWidth="1"/>
    <col min="11" max="11" width="10.57421875" style="65" customWidth="1"/>
    <col min="12" max="16384" width="9.140625" style="65" customWidth="1"/>
  </cols>
  <sheetData>
    <row r="1" spans="1:12" ht="12.75">
      <c r="A1" s="285" t="s">
        <v>246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4"/>
    </row>
    <row r="2" spans="1:12" ht="15.75">
      <c r="A2" s="39"/>
      <c r="B2" s="63"/>
      <c r="C2" s="295" t="s">
        <v>247</v>
      </c>
      <c r="D2" s="295"/>
      <c r="E2" s="66">
        <v>40544</v>
      </c>
      <c r="F2" s="40" t="s">
        <v>216</v>
      </c>
      <c r="G2" s="296">
        <v>40816</v>
      </c>
      <c r="H2" s="297"/>
      <c r="I2" s="63"/>
      <c r="J2" s="63"/>
      <c r="K2" s="63"/>
      <c r="L2" s="67"/>
    </row>
    <row r="3" spans="1:11" ht="23.25">
      <c r="A3" s="298" t="s">
        <v>50</v>
      </c>
      <c r="B3" s="298"/>
      <c r="C3" s="298"/>
      <c r="D3" s="298"/>
      <c r="E3" s="298"/>
      <c r="F3" s="298"/>
      <c r="G3" s="298"/>
      <c r="H3" s="298"/>
      <c r="I3" s="70" t="s">
        <v>270</v>
      </c>
      <c r="J3" s="71" t="s">
        <v>124</v>
      </c>
      <c r="K3" s="71" t="s">
        <v>125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73">
        <v>2</v>
      </c>
      <c r="J4" s="72" t="s">
        <v>248</v>
      </c>
      <c r="K4" s="72" t="s">
        <v>249</v>
      </c>
    </row>
    <row r="5" spans="1:11" ht="12.75">
      <c r="A5" s="287" t="s">
        <v>250</v>
      </c>
      <c r="B5" s="288"/>
      <c r="C5" s="288"/>
      <c r="D5" s="288"/>
      <c r="E5" s="288"/>
      <c r="F5" s="288"/>
      <c r="G5" s="288"/>
      <c r="H5" s="288"/>
      <c r="I5" s="41">
        <v>1</v>
      </c>
      <c r="J5" s="42">
        <v>141893670</v>
      </c>
      <c r="K5" s="42">
        <v>141893670</v>
      </c>
    </row>
    <row r="6" spans="1:11" ht="12.75">
      <c r="A6" s="287" t="s">
        <v>251</v>
      </c>
      <c r="B6" s="288"/>
      <c r="C6" s="288"/>
      <c r="D6" s="288"/>
      <c r="E6" s="288"/>
      <c r="F6" s="288"/>
      <c r="G6" s="288"/>
      <c r="H6" s="288"/>
      <c r="I6" s="41">
        <v>2</v>
      </c>
      <c r="J6" s="43"/>
      <c r="K6" s="43"/>
    </row>
    <row r="7" spans="1:11" ht="12.75">
      <c r="A7" s="287" t="s">
        <v>252</v>
      </c>
      <c r="B7" s="288"/>
      <c r="C7" s="288"/>
      <c r="D7" s="288"/>
      <c r="E7" s="288"/>
      <c r="F7" s="288"/>
      <c r="G7" s="288"/>
      <c r="H7" s="288"/>
      <c r="I7" s="41">
        <v>3</v>
      </c>
      <c r="J7" s="43">
        <v>27832</v>
      </c>
      <c r="K7" s="43">
        <v>27832</v>
      </c>
    </row>
    <row r="8" spans="1:11" ht="12.75">
      <c r="A8" s="287" t="s">
        <v>253</v>
      </c>
      <c r="B8" s="288"/>
      <c r="C8" s="288"/>
      <c r="D8" s="288"/>
      <c r="E8" s="288"/>
      <c r="F8" s="288"/>
      <c r="G8" s="288"/>
      <c r="H8" s="288"/>
      <c r="I8" s="41">
        <v>4</v>
      </c>
      <c r="J8" s="43">
        <v>-15729784</v>
      </c>
      <c r="K8" s="43">
        <v>-17654125</v>
      </c>
    </row>
    <row r="9" spans="1:11" ht="12.75">
      <c r="A9" s="287" t="s">
        <v>254</v>
      </c>
      <c r="B9" s="288"/>
      <c r="C9" s="288"/>
      <c r="D9" s="288"/>
      <c r="E9" s="288"/>
      <c r="F9" s="288"/>
      <c r="G9" s="288"/>
      <c r="H9" s="288"/>
      <c r="I9" s="41">
        <v>5</v>
      </c>
      <c r="J9" s="43">
        <v>-2043514</v>
      </c>
      <c r="K9" s="43">
        <v>752315</v>
      </c>
    </row>
    <row r="10" spans="1:11" ht="12.75">
      <c r="A10" s="287" t="s">
        <v>255</v>
      </c>
      <c r="B10" s="288"/>
      <c r="C10" s="288"/>
      <c r="D10" s="288"/>
      <c r="E10" s="288"/>
      <c r="F10" s="288"/>
      <c r="G10" s="288"/>
      <c r="H10" s="288"/>
      <c r="I10" s="41">
        <v>6</v>
      </c>
      <c r="J10" s="43">
        <v>43411329</v>
      </c>
      <c r="K10" s="43">
        <v>43411329</v>
      </c>
    </row>
    <row r="11" spans="1:11" ht="12.75">
      <c r="A11" s="287" t="s">
        <v>256</v>
      </c>
      <c r="B11" s="288"/>
      <c r="C11" s="288"/>
      <c r="D11" s="288"/>
      <c r="E11" s="288"/>
      <c r="F11" s="288"/>
      <c r="G11" s="288"/>
      <c r="H11" s="288"/>
      <c r="I11" s="41">
        <v>7</v>
      </c>
      <c r="J11" s="43"/>
      <c r="K11" s="43"/>
    </row>
    <row r="12" spans="1:11" ht="12.75">
      <c r="A12" s="287" t="s">
        <v>257</v>
      </c>
      <c r="B12" s="288"/>
      <c r="C12" s="288"/>
      <c r="D12" s="288"/>
      <c r="E12" s="288"/>
      <c r="F12" s="288"/>
      <c r="G12" s="288"/>
      <c r="H12" s="288"/>
      <c r="I12" s="41">
        <v>8</v>
      </c>
      <c r="J12" s="43"/>
      <c r="K12" s="43"/>
    </row>
    <row r="13" spans="1:11" ht="12.75">
      <c r="A13" s="287" t="s">
        <v>258</v>
      </c>
      <c r="B13" s="288"/>
      <c r="C13" s="288"/>
      <c r="D13" s="288"/>
      <c r="E13" s="288"/>
      <c r="F13" s="288"/>
      <c r="G13" s="288"/>
      <c r="H13" s="288"/>
      <c r="I13" s="41">
        <v>9</v>
      </c>
      <c r="J13" s="43"/>
      <c r="K13" s="43"/>
    </row>
    <row r="14" spans="1:11" ht="12.75">
      <c r="A14" s="289" t="s">
        <v>259</v>
      </c>
      <c r="B14" s="290"/>
      <c r="C14" s="290"/>
      <c r="D14" s="290"/>
      <c r="E14" s="290"/>
      <c r="F14" s="290"/>
      <c r="G14" s="290"/>
      <c r="H14" s="290"/>
      <c r="I14" s="41">
        <v>10</v>
      </c>
      <c r="J14" s="68">
        <f>SUM(J5:J13)</f>
        <v>167559533</v>
      </c>
      <c r="K14" s="68">
        <f>SUM(K5:K13)</f>
        <v>168431021</v>
      </c>
    </row>
    <row r="15" spans="1:11" ht="12.75">
      <c r="A15" s="287" t="s">
        <v>260</v>
      </c>
      <c r="B15" s="288"/>
      <c r="C15" s="288"/>
      <c r="D15" s="288"/>
      <c r="E15" s="288"/>
      <c r="F15" s="288"/>
      <c r="G15" s="288"/>
      <c r="H15" s="288"/>
      <c r="I15" s="41">
        <v>11</v>
      </c>
      <c r="J15" s="43"/>
      <c r="K15" s="43"/>
    </row>
    <row r="16" spans="1:11" ht="12.75">
      <c r="A16" s="287" t="s">
        <v>261</v>
      </c>
      <c r="B16" s="288"/>
      <c r="C16" s="288"/>
      <c r="D16" s="288"/>
      <c r="E16" s="288"/>
      <c r="F16" s="288"/>
      <c r="G16" s="288"/>
      <c r="H16" s="288"/>
      <c r="I16" s="41">
        <v>12</v>
      </c>
      <c r="J16" s="43"/>
      <c r="K16" s="43"/>
    </row>
    <row r="17" spans="1:11" ht="12.75">
      <c r="A17" s="287" t="s">
        <v>262</v>
      </c>
      <c r="B17" s="288"/>
      <c r="C17" s="288"/>
      <c r="D17" s="288"/>
      <c r="E17" s="288"/>
      <c r="F17" s="288"/>
      <c r="G17" s="288"/>
      <c r="H17" s="288"/>
      <c r="I17" s="41">
        <v>13</v>
      </c>
      <c r="J17" s="43"/>
      <c r="K17" s="43"/>
    </row>
    <row r="18" spans="1:11" ht="12.75">
      <c r="A18" s="287" t="s">
        <v>263</v>
      </c>
      <c r="B18" s="288"/>
      <c r="C18" s="288"/>
      <c r="D18" s="288"/>
      <c r="E18" s="288"/>
      <c r="F18" s="288"/>
      <c r="G18" s="288"/>
      <c r="H18" s="288"/>
      <c r="I18" s="41">
        <v>14</v>
      </c>
      <c r="J18" s="43"/>
      <c r="K18" s="43"/>
    </row>
    <row r="19" spans="1:11" ht="12.75">
      <c r="A19" s="287" t="s">
        <v>264</v>
      </c>
      <c r="B19" s="288"/>
      <c r="C19" s="288"/>
      <c r="D19" s="288"/>
      <c r="E19" s="288"/>
      <c r="F19" s="288"/>
      <c r="G19" s="288"/>
      <c r="H19" s="288"/>
      <c r="I19" s="41">
        <v>15</v>
      </c>
      <c r="J19" s="43"/>
      <c r="K19" s="43"/>
    </row>
    <row r="20" spans="1:11" ht="12.75">
      <c r="A20" s="287" t="s">
        <v>265</v>
      </c>
      <c r="B20" s="288"/>
      <c r="C20" s="288"/>
      <c r="D20" s="288"/>
      <c r="E20" s="288"/>
      <c r="F20" s="288"/>
      <c r="G20" s="288"/>
      <c r="H20" s="288"/>
      <c r="I20" s="41">
        <v>16</v>
      </c>
      <c r="J20" s="43">
        <v>4909</v>
      </c>
      <c r="K20" s="43">
        <v>11666</v>
      </c>
    </row>
    <row r="21" spans="1:11" ht="12.75">
      <c r="A21" s="289" t="s">
        <v>266</v>
      </c>
      <c r="B21" s="290"/>
      <c r="C21" s="290"/>
      <c r="D21" s="290"/>
      <c r="E21" s="290"/>
      <c r="F21" s="290"/>
      <c r="G21" s="290"/>
      <c r="H21" s="290"/>
      <c r="I21" s="41">
        <v>17</v>
      </c>
      <c r="J21" s="69">
        <f>SUM(J15:J20)</f>
        <v>4909</v>
      </c>
      <c r="K21" s="69">
        <f>SUM(K15:K20)</f>
        <v>11666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267</v>
      </c>
      <c r="B23" s="280"/>
      <c r="C23" s="280"/>
      <c r="D23" s="280"/>
      <c r="E23" s="280"/>
      <c r="F23" s="280"/>
      <c r="G23" s="280"/>
      <c r="H23" s="280"/>
      <c r="I23" s="44">
        <v>18</v>
      </c>
      <c r="J23" s="42"/>
      <c r="K23" s="42"/>
    </row>
    <row r="24" spans="1:11" ht="17.25" customHeight="1">
      <c r="A24" s="281" t="s">
        <v>268</v>
      </c>
      <c r="B24" s="282"/>
      <c r="C24" s="282"/>
      <c r="D24" s="282"/>
      <c r="E24" s="282"/>
      <c r="F24" s="282"/>
      <c r="G24" s="282"/>
      <c r="H24" s="282"/>
      <c r="I24" s="45">
        <v>19</v>
      </c>
      <c r="J24" s="69"/>
      <c r="K24" s="69"/>
    </row>
    <row r="25" spans="1:11" ht="30" customHeight="1">
      <c r="A25" s="283" t="s">
        <v>269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0:11" ht="12.75">
      <c r="J26" s="126">
        <f>J14+J21</f>
        <v>167564442</v>
      </c>
      <c r="K26" s="126">
        <f>K14+K21</f>
        <v>168442687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2011-10-26T10:25:15Z</cp:lastPrinted>
  <dcterms:created xsi:type="dcterms:W3CDTF">2008-10-17T11:51:54Z</dcterms:created>
  <dcterms:modified xsi:type="dcterms:W3CDTF">2011-10-28T07:41:11Z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