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<sst xmlns="http://schemas.openxmlformats.org/spreadsheetml/2006/main" count="393" uniqueCount="346">
  <si>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</si>
  <si>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</si>
  <si>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</si>
  <si>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</si>
  <si>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</si>
  <si>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</si>
  <si>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</si>
  <si>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</si>
  <si>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</si>
  <si>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</si>
  <si>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</si>
  <si>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</si>
  <si>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</si>
  <si>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</si>
  <si>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</si>
  <si>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</si>
  <si>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</si>
  <si>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</si>
  <si>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</si>
  <si>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</si>
  <si>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</si>
  <si>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</si>
  <si>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</si>
  <si>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</si>
  <si>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</si>
  <si>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</si>
  <si>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</si>
  <si>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</si>
  <si>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</si>
  <si>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</si>
  <si>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</si>
  <si>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</si>
  <si>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</si>
  <si>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</si>
  <si>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</si>
  <si>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</si>
  <si>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</si>
  <si>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</si>
  <si>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</si>
  <si>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</si>
  <si>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</si>
  <si>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</si>
  <si>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</si>
  <si>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</si>
  <si>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</si>
  <si>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</si>
  <si>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</si>
  <si>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</si>
  <si>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</si>
  <si>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</si>
  <si>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</si>
  <si>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</si>
  <si>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</si>
  <si>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</si>
  <si>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</si>
  <si>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</si>
  <si>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</si>
  <si>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</si>
  <si>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</si>
  <si>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</si>
  <si>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</si>
  <si>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</si>
  <si>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</si>
  <si>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</si>
  <si>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</si>
  <si>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</si>
  <si>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</si>
  <si>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</si>
  <si>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</si>
  <si>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</si>
  <si>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</si>
  <si>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</si>
  <si>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</si>
  <si>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</si>
  <si>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</si>
  <si>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</si>
  <si>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</si>
  <si>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</si>
  <si>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</si>
  <si>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</si>
  <si>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</si>
  <si>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</si>
  <si>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</si>
  <si>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</si>
  <si>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</si>
  <si>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</si>
  <si>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</si>
  <si>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</si>
  <si>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</si>
  <si>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</si>
  <si>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</si>
  <si>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</si>
  <si>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</si>
  <si>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</si>
  <si>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</si>
  <si>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</si>
  <si>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</si>
  <si>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</si>
  <si>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</si>
  <si>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</si>
  <si>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</si>
  <si>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</si>
  <si>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</si>
  <si>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</si>
  <si>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</si>
  <si>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</si>
  <si>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</si>
  <si>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</si>
  <si>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</si>
  <si>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</si>
  <si>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</si>
  <si>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</si>
  <si>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</si>
  <si>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</si>
  <si>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</si>
  <si>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</si>
  <si>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</si>
  <si>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</si>
  <si>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</si>
  <si>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</si>
  <si>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</si>
  <si>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</si>
  <si>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</si>
  <si>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</si>
  <si>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</si>
  <si>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</si>
  <si>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</si>
  <si>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</si>
  <si>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</si>
  <si>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</si>
  <si>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</si>
  <si>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</si>
  <si>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</si>
  <si>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</si>
  <si>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</si>
  <si>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</si>
  <si>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</si>
  <si>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</si>
  <si>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</si>
  <si>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</si>
  <si>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</si>
  <si>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</si>
  <si>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</si>
  <si>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</si>
  <si>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</si>
  <si>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</si>
  <si>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</si>
  <si>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</si>
  <si>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</si>
  <si>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</si>
  <si>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</si>
  <si>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</si>
  <si>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</si>
  <si>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</si>
  <si>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</si>
  <si>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</si>
  <si>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</si>
  <si>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</si>
  <si>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</si>
  <si>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</si>
  <si>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</si>
  <si>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</si>
  <si>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</si>
  <si>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</si>
  <si>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</si>
  <si>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</si>
  <si>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</si>
  <si>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</si>
  <si>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</si>
  <si>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</si>
  <si>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</si>
  <si>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</si>
  <si>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</si>
  <si>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</si>
  <si>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</si>
  <si>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</si>
  <si>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</si>
  <si>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</si>
  <si>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</si>
  <si>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</si>
  <si>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</si>
  <si>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</si>
  <si>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</si>
  <si>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</si>
  <si>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</si>
  <si>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</si>
  <si>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</si>
  <si>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</si>
  <si>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</si>
  <si>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</si>
  <si>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</si>
  <si>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</si>
  <si>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</si>
  <si>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</si>
  <si>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</si>
  <si>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</si>
  <si>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</si>
  <si>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</si>
  <si>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</si>
  <si>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</si>
  <si>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</si>
  <si>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</si>
  <si>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</si>
  <si>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</si>
  <si>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</si>
  <si>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</si>
  <si>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</si>
  <si>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</si>
  <si>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</si>
  <si>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</si>
  <si>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</si>
  <si>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</si>
  <si>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</si>
  <si>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</si>
  <si>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</si>
  <si>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</si>
  <si>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</si>
  <si>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</si>
  <si>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</si>
  <si>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</si>
  <si>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</si>
  <si>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</si>
  <si>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</si>
  <si>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</si>
  <si>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</si>
  <si>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</si>
  <si>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</si>
  <si>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</si>
  <si>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</si>
  <si>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</si>
  <si>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</si>
  <si>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</si>
  <si>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</si>
  <si>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</si>
  <si>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</si>
  <si>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</si>
  <si>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</si>
  <si>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</si>
  <si>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</si>
  <si>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</si>
  <si>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</si>
  <si>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</si>
  <si>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</si>
  <si>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</si>
  <si>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</si>
  <si>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</si>
  <si>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</si>
  <si>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</si>
  <si>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</si>
  <si>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</si>
  <si>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</si>
  <si>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</si>
  <si>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</si>
  <si>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</si>
  <si>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</si>
  <si>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</si>
  <si>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</si>
  <si>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</si>
  <si>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</si>
  <si>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</si>
  <si>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</si>
  <si>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</si>
  <si>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</si>
  <si>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</si>
  <si>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</si>
  <si>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</si>
  <si>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</si>
  <si>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</si>
  <si>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</si>
  <si>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</si>
  <si>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</si>
  <si>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</si>
  <si>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</si>
  <si>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</si>
  <si>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</si>
  <si>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</si>
  <si>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</si>
  <si>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</si>
  <si>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</si>
  <si>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</si>
  <si>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</si>
  <si>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</si>
  <si>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</si>
  <si>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</si>
  <si>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</si>
  <si>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</si>
  <si>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</si>
  <si>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</si>
  <si>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</si>
  <si>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</si>
  <si>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</si>
  <si>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</si>
  <si>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</si>
  <si>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</si>
  <si>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</si>
  <si>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</si>
  <si>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</si>
  <si>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</si>
  <si>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</si>
  <si>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</si>
  <si>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</si>
  <si>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</si>
  <si>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</si>
  <si>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</si>
  <si>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</si>
  <si>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</si>
  <si>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</si>
  <si>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</si>
  <si>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</si>
  <si>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</si>
  <si>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</si>
  <si>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</si>
  <si>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</si>
  <si>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</si>
  <si>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</si>
  <si>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</si>
  <si>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</si>
  <si>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</si>
  <si>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</si>
  <si>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</si>
  <si>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</si>
  <si>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</si>
  <si>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</si>
  <si>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1.1.2011.</t>
  </si>
  <si>
    <t>31.12.2011.</t>
  </si>
  <si>
    <t>03225674</t>
  </si>
  <si>
    <t>080046355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</si>
  <si>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</si>
  <si>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</si>
  <si>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</si>
  <si>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</si>
  <si>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</si>
  <si>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</si>
  <si>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</si>
  <si>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>4639</t>
  </si>
  <si>
    <t>Lidija Frančešević, Marija Vančura</t>
  </si>
  <si>
    <t>01 2411 524</t>
  </si>
  <si>
    <t>lidija.francesevic@zitnjak.hr</t>
  </si>
  <si>
    <t>Zdenko Protuđer</t>
  </si>
  <si>
    <t>01 2411 503</t>
  </si>
  <si>
    <t xml:space="preserve">Obveznik:    Žitnjak d.d.   </t>
  </si>
  <si>
    <t>Obveznik: Žitnjak d.d.</t>
  </si>
  <si>
    <t xml:space="preserve">Obveznik: Žitnjak d.d. </t>
  </si>
  <si>
    <t>u razdoblju 01.01.2011. do 31.12.2011.</t>
  </si>
  <si>
    <t>01.01.2011.  do 31.12.2011.</t>
  </si>
  <si>
    <t>stanje na dan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</si>
</sst>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0" xfId="53" applyFont="1" applyAlignment="1">
      <alignment/>
      <protection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0" fontId="16" fillId="0" borderId="0" xfId="52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C6" sqref="C6:D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5" t="s">
        <v>256</v>
      </c>
      <c r="B1" s="125"/>
      <c r="C1" s="12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7" t="s">
        <v>257</v>
      </c>
      <c r="B2" s="167"/>
      <c r="C2" s="167"/>
      <c r="D2" s="168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9" t="s">
        <v>259</v>
      </c>
      <c r="B4" s="169"/>
      <c r="C4" s="169"/>
      <c r="D4" s="169"/>
      <c r="E4" s="169"/>
      <c r="F4" s="169"/>
      <c r="G4" s="169"/>
      <c r="H4" s="169"/>
      <c r="I4" s="16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7" t="s">
        <v>260</v>
      </c>
      <c r="B6" s="138"/>
      <c r="C6" s="118" t="s">
        <v>325</v>
      </c>
      <c r="D6" s="119"/>
      <c r="E6" s="170"/>
      <c r="F6" s="170"/>
      <c r="G6" s="170"/>
      <c r="H6" s="170"/>
      <c r="I6" s="39"/>
      <c r="J6" s="22"/>
      <c r="K6" s="22"/>
      <c r="L6" s="22"/>
    </row>
    <row r="7" spans="1:12" ht="12.75">
      <c r="A7" s="40"/>
      <c r="B7" s="40"/>
      <c r="C7" s="31"/>
      <c r="D7" s="31"/>
      <c r="E7" s="170"/>
      <c r="F7" s="170"/>
      <c r="G7" s="170"/>
      <c r="H7" s="170"/>
      <c r="I7" s="39"/>
      <c r="J7" s="22"/>
      <c r="K7" s="22"/>
      <c r="L7" s="22"/>
    </row>
    <row r="8" spans="1:12" ht="12.75">
      <c r="A8" s="171" t="s">
        <v>261</v>
      </c>
      <c r="B8" s="172"/>
      <c r="C8" s="118" t="s">
        <v>326</v>
      </c>
      <c r="D8" s="119"/>
      <c r="E8" s="170"/>
      <c r="F8" s="170"/>
      <c r="G8" s="170"/>
      <c r="H8" s="17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4" t="s">
        <v>262</v>
      </c>
      <c r="B10" s="165"/>
      <c r="C10" s="118" t="s">
        <v>327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6"/>
      <c r="B11" s="16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7" t="s">
        <v>263</v>
      </c>
      <c r="B12" s="138"/>
      <c r="C12" s="120" t="s">
        <v>328</v>
      </c>
      <c r="D12" s="161"/>
      <c r="E12" s="161"/>
      <c r="F12" s="161"/>
      <c r="G12" s="161"/>
      <c r="H12" s="161"/>
      <c r="I12" s="14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7" t="s">
        <v>264</v>
      </c>
      <c r="B14" s="138"/>
      <c r="C14" s="162">
        <v>10000</v>
      </c>
      <c r="D14" s="163"/>
      <c r="E14" s="31"/>
      <c r="F14" s="120" t="s">
        <v>329</v>
      </c>
      <c r="G14" s="161"/>
      <c r="H14" s="161"/>
      <c r="I14" s="14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7" t="s">
        <v>265</v>
      </c>
      <c r="B16" s="138"/>
      <c r="C16" s="120" t="s">
        <v>330</v>
      </c>
      <c r="D16" s="161"/>
      <c r="E16" s="161"/>
      <c r="F16" s="161"/>
      <c r="G16" s="161"/>
      <c r="H16" s="161"/>
      <c r="I16" s="14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7" t="s">
        <v>266</v>
      </c>
      <c r="B18" s="138"/>
      <c r="C18" s="156" t="s">
        <v>331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7" t="s">
        <v>267</v>
      </c>
      <c r="B20" s="138"/>
      <c r="C20" s="156" t="s">
        <v>332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7" t="s">
        <v>268</v>
      </c>
      <c r="B22" s="138"/>
      <c r="C22" s="44">
        <v>133</v>
      </c>
      <c r="D22" s="120"/>
      <c r="E22" s="148"/>
      <c r="F22" s="149"/>
      <c r="G22" s="159"/>
      <c r="H22" s="16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7" t="s">
        <v>269</v>
      </c>
      <c r="B24" s="138"/>
      <c r="C24" s="44">
        <v>21</v>
      </c>
      <c r="D24" s="120"/>
      <c r="E24" s="148"/>
      <c r="F24" s="148"/>
      <c r="G24" s="149"/>
      <c r="H24" s="38" t="s">
        <v>270</v>
      </c>
      <c r="I24" s="48">
        <v>21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7" t="s">
        <v>272</v>
      </c>
      <c r="B26" s="138"/>
      <c r="C26" s="49" t="s">
        <v>333</v>
      </c>
      <c r="D26" s="50"/>
      <c r="E26" s="22"/>
      <c r="F26" s="51"/>
      <c r="G26" s="137" t="s">
        <v>273</v>
      </c>
      <c r="H26" s="138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5"/>
      <c r="B30" s="121"/>
      <c r="C30" s="121"/>
      <c r="D30" s="122"/>
      <c r="E30" s="145"/>
      <c r="F30" s="121"/>
      <c r="G30" s="121"/>
      <c r="H30" s="118"/>
      <c r="I30" s="119"/>
      <c r="J30" s="22"/>
      <c r="K30" s="22"/>
      <c r="L30" s="22"/>
    </row>
    <row r="31" spans="1:12" ht="12.75">
      <c r="A31" s="45"/>
      <c r="B31" s="45"/>
      <c r="C31" s="43"/>
      <c r="D31" s="146"/>
      <c r="E31" s="146"/>
      <c r="F31" s="146"/>
      <c r="G31" s="147"/>
      <c r="H31" s="31"/>
      <c r="I31" s="57"/>
      <c r="J31" s="22"/>
      <c r="K31" s="22"/>
      <c r="L31" s="22"/>
    </row>
    <row r="32" spans="1:12" ht="12.75">
      <c r="A32" s="145"/>
      <c r="B32" s="121"/>
      <c r="C32" s="121"/>
      <c r="D32" s="122"/>
      <c r="E32" s="145"/>
      <c r="F32" s="121"/>
      <c r="G32" s="121"/>
      <c r="H32" s="118"/>
      <c r="I32" s="11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5"/>
      <c r="B34" s="121"/>
      <c r="C34" s="121"/>
      <c r="D34" s="122"/>
      <c r="E34" s="145"/>
      <c r="F34" s="121"/>
      <c r="G34" s="121"/>
      <c r="H34" s="118"/>
      <c r="I34" s="11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5"/>
      <c r="B36" s="121"/>
      <c r="C36" s="121"/>
      <c r="D36" s="122"/>
      <c r="E36" s="145"/>
      <c r="F36" s="121"/>
      <c r="G36" s="121"/>
      <c r="H36" s="118"/>
      <c r="I36" s="119"/>
      <c r="J36" s="22"/>
      <c r="K36" s="22"/>
      <c r="L36" s="22"/>
    </row>
    <row r="37" spans="1:12" ht="12.75">
      <c r="A37" s="59"/>
      <c r="B37" s="59"/>
      <c r="C37" s="123"/>
      <c r="D37" s="124"/>
      <c r="E37" s="31"/>
      <c r="F37" s="123"/>
      <c r="G37" s="124"/>
      <c r="H37" s="31"/>
      <c r="I37" s="31"/>
      <c r="J37" s="22"/>
      <c r="K37" s="22"/>
      <c r="L37" s="22"/>
    </row>
    <row r="38" spans="1:12" ht="12.75">
      <c r="A38" s="145"/>
      <c r="B38" s="121"/>
      <c r="C38" s="121"/>
      <c r="D38" s="122"/>
      <c r="E38" s="145"/>
      <c r="F38" s="121"/>
      <c r="G38" s="121"/>
      <c r="H38" s="118"/>
      <c r="I38" s="11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5"/>
      <c r="B40" s="121"/>
      <c r="C40" s="121"/>
      <c r="D40" s="122"/>
      <c r="E40" s="145"/>
      <c r="F40" s="121"/>
      <c r="G40" s="121"/>
      <c r="H40" s="118"/>
      <c r="I40" s="11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2" t="s">
        <v>277</v>
      </c>
      <c r="B44" s="133"/>
      <c r="C44" s="118"/>
      <c r="D44" s="119"/>
      <c r="E44" s="32"/>
      <c r="F44" s="120"/>
      <c r="G44" s="121"/>
      <c r="H44" s="121"/>
      <c r="I44" s="122"/>
      <c r="J44" s="22"/>
      <c r="K44" s="22"/>
      <c r="L44" s="22"/>
    </row>
    <row r="45" spans="1:12" ht="12.75">
      <c r="A45" s="59"/>
      <c r="B45" s="59"/>
      <c r="C45" s="123"/>
      <c r="D45" s="124"/>
      <c r="E45" s="31"/>
      <c r="F45" s="123"/>
      <c r="G45" s="143"/>
      <c r="H45" s="67"/>
      <c r="I45" s="67"/>
      <c r="J45" s="22"/>
      <c r="K45" s="22"/>
      <c r="L45" s="22"/>
    </row>
    <row r="46" spans="1:12" ht="12.75">
      <c r="A46" s="132" t="s">
        <v>278</v>
      </c>
      <c r="B46" s="133"/>
      <c r="C46" s="120" t="s">
        <v>335</v>
      </c>
      <c r="D46" s="144"/>
      <c r="E46" s="144"/>
      <c r="F46" s="144"/>
      <c r="G46" s="144"/>
      <c r="H46" s="144"/>
      <c r="I46" s="14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2" t="s">
        <v>280</v>
      </c>
      <c r="B48" s="133"/>
      <c r="C48" s="139" t="s">
        <v>336</v>
      </c>
      <c r="D48" s="135"/>
      <c r="E48" s="136"/>
      <c r="F48" s="32"/>
      <c r="G48" s="38" t="s">
        <v>281</v>
      </c>
      <c r="H48" s="139" t="s">
        <v>339</v>
      </c>
      <c r="I48" s="13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2" t="s">
        <v>266</v>
      </c>
      <c r="B50" s="133"/>
      <c r="C50" s="134" t="s">
        <v>337</v>
      </c>
      <c r="D50" s="135"/>
      <c r="E50" s="135"/>
      <c r="F50" s="135"/>
      <c r="G50" s="135"/>
      <c r="H50" s="135"/>
      <c r="I50" s="13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7" t="s">
        <v>282</v>
      </c>
      <c r="B52" s="138"/>
      <c r="C52" s="139" t="s">
        <v>338</v>
      </c>
      <c r="D52" s="135"/>
      <c r="E52" s="135"/>
      <c r="F52" s="135"/>
      <c r="G52" s="135"/>
      <c r="H52" s="135"/>
      <c r="I52" s="140"/>
      <c r="J52" s="22"/>
      <c r="K52" s="22"/>
      <c r="L52" s="22"/>
    </row>
    <row r="53" spans="1:12" ht="12.75">
      <c r="A53" s="69"/>
      <c r="B53" s="69"/>
      <c r="C53" s="128" t="s">
        <v>283</v>
      </c>
      <c r="D53" s="128"/>
      <c r="E53" s="128"/>
      <c r="F53" s="128"/>
      <c r="G53" s="128"/>
      <c r="H53" s="128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1" t="s">
        <v>284</v>
      </c>
      <c r="C55" s="142"/>
      <c r="D55" s="142"/>
      <c r="E55" s="142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280"/>
      <c r="I56" s="280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280"/>
      <c r="I57" s="280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280"/>
      <c r="I58" s="280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280"/>
      <c r="I59" s="280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280"/>
      <c r="I60" s="28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9" t="s">
        <v>287</v>
      </c>
      <c r="H63" s="126"/>
      <c r="I63" s="12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0"/>
      <c r="H64" s="13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zoomScaleSheetLayoutView="110" zoomScalePageLayoutView="0" workbookViewId="0" topLeftCell="A1">
      <selection activeCell="A6" sqref="A6:H6"/>
    </sheetView>
  </sheetViews>
  <sheetFormatPr defaultColWidth="9.140625" defaultRowHeight="12.75"/>
  <cols>
    <col min="10" max="10" width="10.140625" style="0" customWidth="1"/>
    <col min="11" max="11" width="10.57421875" style="0" customWidth="1"/>
  </cols>
  <sheetData>
    <row r="1" spans="1:11" ht="12.75">
      <c r="A1" s="173" t="s">
        <v>159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.75">
      <c r="A2" s="177" t="s">
        <v>345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ht="12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89" t="s">
        <v>340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7" t="s">
        <v>288</v>
      </c>
      <c r="J5" s="78" t="s">
        <v>115</v>
      </c>
      <c r="K5" s="79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80" t="s">
        <v>62</v>
      </c>
      <c r="B8" s="181"/>
      <c r="C8" s="181"/>
      <c r="D8" s="181"/>
      <c r="E8" s="181"/>
      <c r="F8" s="181"/>
      <c r="G8" s="181"/>
      <c r="H8" s="182"/>
      <c r="I8" s="6">
        <v>1</v>
      </c>
      <c r="J8" s="11"/>
      <c r="K8" s="11"/>
    </row>
    <row r="9" spans="1:11" ht="12.75">
      <c r="A9" s="183" t="s">
        <v>13</v>
      </c>
      <c r="B9" s="184"/>
      <c r="C9" s="184"/>
      <c r="D9" s="184"/>
      <c r="E9" s="184"/>
      <c r="F9" s="184"/>
      <c r="G9" s="184"/>
      <c r="H9" s="185"/>
      <c r="I9" s="4">
        <v>2</v>
      </c>
      <c r="J9" s="12">
        <f>J10+J17+J27+J36+J40</f>
        <v>136567120</v>
      </c>
      <c r="K9" s="12">
        <f>K10+K17+K27+K36+K40</f>
        <v>134347741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/>
      <c r="K12" s="13"/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/>
      <c r="K15" s="13"/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136567120</v>
      </c>
      <c r="K17" s="12">
        <f>SUM(K18:K26)</f>
        <v>134347741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73681173</v>
      </c>
      <c r="K18" s="13">
        <v>73681173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62537586</v>
      </c>
      <c r="K19" s="13">
        <v>60335547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207895</v>
      </c>
      <c r="K20" s="13">
        <v>181275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140466</v>
      </c>
      <c r="K21" s="13">
        <v>149746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/>
      <c r="K23" s="13"/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/>
      <c r="K24" s="13"/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/>
      <c r="K28" s="13"/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/>
      <c r="K30" s="13"/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/>
      <c r="K33" s="13"/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/>
      <c r="K38" s="13"/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/>
      <c r="K40" s="13"/>
    </row>
    <row r="41" spans="1:11" ht="12.75">
      <c r="A41" s="183" t="s">
        <v>248</v>
      </c>
      <c r="B41" s="184"/>
      <c r="C41" s="184"/>
      <c r="D41" s="184"/>
      <c r="E41" s="184"/>
      <c r="F41" s="184"/>
      <c r="G41" s="184"/>
      <c r="H41" s="185"/>
      <c r="I41" s="4">
        <v>34</v>
      </c>
      <c r="J41" s="12">
        <f>J42+J50+J57+J65</f>
        <v>45492134</v>
      </c>
      <c r="K41" s="12">
        <f>K42+K50+K57+K65</f>
        <v>46464169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105110</v>
      </c>
      <c r="K42" s="12">
        <f>SUM(K43:K49)</f>
        <v>62131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/>
      <c r="K43" s="13"/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/>
      <c r="K44" s="13"/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/>
      <c r="K45" s="13"/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52411</v>
      </c>
      <c r="K46" s="13">
        <v>57570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52699</v>
      </c>
      <c r="K47" s="13">
        <v>4561</v>
      </c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11422857</v>
      </c>
      <c r="K50" s="12">
        <f>SUM(K51:K56)</f>
        <v>8713053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37111</v>
      </c>
      <c r="K51" s="13">
        <v>11512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10635892</v>
      </c>
      <c r="K52" s="13">
        <v>8573620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23168</v>
      </c>
      <c r="K54" s="13">
        <v>19968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713670</v>
      </c>
      <c r="K55" s="13">
        <v>64999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13016</v>
      </c>
      <c r="K56" s="13">
        <v>42954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33098293</v>
      </c>
      <c r="K57" s="12">
        <f>SUM(K58:K64)</f>
        <v>37069260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33098293</v>
      </c>
      <c r="K59" s="13">
        <v>37069260</v>
      </c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/>
      <c r="K63" s="13"/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865874</v>
      </c>
      <c r="K65" s="13">
        <v>619725</v>
      </c>
    </row>
    <row r="66" spans="1:11" ht="12.75">
      <c r="A66" s="183" t="s">
        <v>58</v>
      </c>
      <c r="B66" s="184"/>
      <c r="C66" s="184"/>
      <c r="D66" s="184"/>
      <c r="E66" s="184"/>
      <c r="F66" s="184"/>
      <c r="G66" s="184"/>
      <c r="H66" s="185"/>
      <c r="I66" s="4">
        <v>59</v>
      </c>
      <c r="J66" s="13">
        <v>61660</v>
      </c>
      <c r="K66" s="13">
        <v>45837</v>
      </c>
    </row>
    <row r="67" spans="1:11" ht="12.75">
      <c r="A67" s="183" t="s">
        <v>249</v>
      </c>
      <c r="B67" s="184"/>
      <c r="C67" s="184"/>
      <c r="D67" s="184"/>
      <c r="E67" s="184"/>
      <c r="F67" s="184"/>
      <c r="G67" s="184"/>
      <c r="H67" s="185"/>
      <c r="I67" s="4">
        <v>60</v>
      </c>
      <c r="J67" s="12">
        <f>J8+J9+J41+J66</f>
        <v>182120914</v>
      </c>
      <c r="K67" s="12">
        <f>K8+K9+K41+K66</f>
        <v>180857747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202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0" t="s">
        <v>199</v>
      </c>
      <c r="B70" s="181"/>
      <c r="C70" s="181"/>
      <c r="D70" s="181"/>
      <c r="E70" s="181"/>
      <c r="F70" s="181"/>
      <c r="G70" s="181"/>
      <c r="H70" s="182"/>
      <c r="I70" s="6">
        <v>62</v>
      </c>
      <c r="J70" s="20">
        <f>J71+J72+J73+J79+J80+J83+J86</f>
        <v>167678706</v>
      </c>
      <c r="K70" s="20">
        <f>K71+K72+K73+K79+K80+K83+K86</f>
        <v>168824908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141893670</v>
      </c>
      <c r="K71" s="13">
        <v>141893670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/>
      <c r="K72" s="13"/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33168</v>
      </c>
      <c r="K73" s="12">
        <f>K74+K75-K76+K77+K78</f>
        <v>40187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27832</v>
      </c>
      <c r="K74" s="13">
        <v>27832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/>
      <c r="K75" s="13"/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5336</v>
      </c>
      <c r="K78" s="13">
        <v>12355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43411329</v>
      </c>
      <c r="K79" s="13">
        <v>43411329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-15729784</v>
      </c>
      <c r="K80" s="12">
        <f>K81-K82</f>
        <v>-17654125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/>
      <c r="K81" s="13"/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>
        <v>15729784</v>
      </c>
      <c r="K82" s="13">
        <v>17654125</v>
      </c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-1929677</v>
      </c>
      <c r="K83" s="12">
        <f>K84-K85</f>
        <v>1133847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/>
      <c r="K84" s="13">
        <v>1133847</v>
      </c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>
        <v>1929677</v>
      </c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183" t="s">
        <v>19</v>
      </c>
      <c r="B87" s="184"/>
      <c r="C87" s="184"/>
      <c r="D87" s="184"/>
      <c r="E87" s="184"/>
      <c r="F87" s="184"/>
      <c r="G87" s="184"/>
      <c r="H87" s="185"/>
      <c r="I87" s="4">
        <v>79</v>
      </c>
      <c r="J87" s="12">
        <f>SUM(J88:J90)</f>
        <v>350939</v>
      </c>
      <c r="K87" s="12">
        <f>SUM(K88:K90)</f>
        <v>331707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49623</v>
      </c>
      <c r="K88" s="13">
        <v>49623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301316</v>
      </c>
      <c r="K90" s="13">
        <v>282084</v>
      </c>
    </row>
    <row r="91" spans="1:11" ht="12.75">
      <c r="A91" s="183" t="s">
        <v>20</v>
      </c>
      <c r="B91" s="184"/>
      <c r="C91" s="184"/>
      <c r="D91" s="184"/>
      <c r="E91" s="184"/>
      <c r="F91" s="184"/>
      <c r="G91" s="184"/>
      <c r="H91" s="185"/>
      <c r="I91" s="4">
        <v>83</v>
      </c>
      <c r="J91" s="12">
        <f>SUM(J92:J100)</f>
        <v>10851240</v>
      </c>
      <c r="K91" s="12">
        <f>SUM(K92:K100)</f>
        <v>10851240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/>
      <c r="K94" s="13"/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/>
      <c r="K99" s="13"/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10851240</v>
      </c>
      <c r="K100" s="13">
        <v>10851240</v>
      </c>
    </row>
    <row r="101" spans="1:11" ht="12.75">
      <c r="A101" s="183" t="s">
        <v>21</v>
      </c>
      <c r="B101" s="184"/>
      <c r="C101" s="184"/>
      <c r="D101" s="184"/>
      <c r="E101" s="184"/>
      <c r="F101" s="184"/>
      <c r="G101" s="184"/>
      <c r="H101" s="185"/>
      <c r="I101" s="4">
        <v>93</v>
      </c>
      <c r="J101" s="12">
        <f>SUM(J102:J113)</f>
        <v>3147323</v>
      </c>
      <c r="K101" s="12">
        <f>SUM(K102:K113)</f>
        <v>788663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2758</v>
      </c>
      <c r="K102" s="13"/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/>
      <c r="K104" s="13"/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333</v>
      </c>
      <c r="K105" s="13"/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2865666</v>
      </c>
      <c r="K106" s="13">
        <v>317760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119942</v>
      </c>
      <c r="K109" s="13">
        <v>126120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157849</v>
      </c>
      <c r="K110" s="13">
        <v>344643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/>
      <c r="K111" s="13"/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775</v>
      </c>
      <c r="K113" s="13">
        <v>140</v>
      </c>
    </row>
    <row r="114" spans="1:11" ht="12.75">
      <c r="A114" s="183" t="s">
        <v>1</v>
      </c>
      <c r="B114" s="184"/>
      <c r="C114" s="184"/>
      <c r="D114" s="184"/>
      <c r="E114" s="184"/>
      <c r="F114" s="184"/>
      <c r="G114" s="184"/>
      <c r="H114" s="185"/>
      <c r="I114" s="4">
        <v>106</v>
      </c>
      <c r="J114" s="13">
        <v>92706</v>
      </c>
      <c r="K114" s="13">
        <v>61229</v>
      </c>
    </row>
    <row r="115" spans="1:11" ht="12.75">
      <c r="A115" s="183" t="s">
        <v>25</v>
      </c>
      <c r="B115" s="184"/>
      <c r="C115" s="184"/>
      <c r="D115" s="184"/>
      <c r="E115" s="184"/>
      <c r="F115" s="184"/>
      <c r="G115" s="184"/>
      <c r="H115" s="185"/>
      <c r="I115" s="4">
        <v>107</v>
      </c>
      <c r="J115" s="12">
        <f>J70+J87+J91+J101+J114</f>
        <v>182120914</v>
      </c>
      <c r="K115" s="12">
        <f>K70+K87+K91+K101+K114</f>
        <v>180857747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/>
      <c r="K116" s="14"/>
    </row>
    <row r="117" spans="1:11" ht="12.75">
      <c r="A117" s="202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80" t="s">
        <v>193</v>
      </c>
      <c r="B118" s="181"/>
      <c r="C118" s="181"/>
      <c r="D118" s="181"/>
      <c r="E118" s="181"/>
      <c r="F118" s="181"/>
      <c r="G118" s="181"/>
      <c r="H118" s="181"/>
      <c r="I118" s="219"/>
      <c r="J118" s="219"/>
      <c r="K118" s="220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208" t="s">
        <v>9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sheetData>
    <row r="1" spans="1:11" ht="12.75">
      <c r="A1" s="173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.75">
      <c r="A2" s="177" t="s">
        <v>344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1" t="s">
        <v>61</v>
      </c>
      <c r="B5" s="221"/>
      <c r="C5" s="221"/>
      <c r="D5" s="221"/>
      <c r="E5" s="221"/>
      <c r="F5" s="221"/>
      <c r="G5" s="221"/>
      <c r="H5" s="221"/>
      <c r="I5" s="77" t="s">
        <v>290</v>
      </c>
      <c r="J5" s="79" t="s">
        <v>156</v>
      </c>
      <c r="K5" s="79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80" t="s">
        <v>26</v>
      </c>
      <c r="B7" s="181"/>
      <c r="C7" s="181"/>
      <c r="D7" s="181"/>
      <c r="E7" s="181"/>
      <c r="F7" s="181"/>
      <c r="G7" s="181"/>
      <c r="H7" s="182"/>
      <c r="I7" s="6">
        <v>111</v>
      </c>
      <c r="J7" s="20">
        <f>SUM(J8:J9)</f>
        <v>39837957</v>
      </c>
      <c r="K7" s="20">
        <f>SUM(K8:K9)</f>
        <v>24885498</v>
      </c>
    </row>
    <row r="8" spans="1:11" ht="12.75">
      <c r="A8" s="183" t="s">
        <v>158</v>
      </c>
      <c r="B8" s="184"/>
      <c r="C8" s="184"/>
      <c r="D8" s="184"/>
      <c r="E8" s="184"/>
      <c r="F8" s="184"/>
      <c r="G8" s="184"/>
      <c r="H8" s="185"/>
      <c r="I8" s="4">
        <v>112</v>
      </c>
      <c r="J8" s="13">
        <v>30424398</v>
      </c>
      <c r="K8" s="13">
        <v>19715153</v>
      </c>
    </row>
    <row r="9" spans="1:11" ht="12.75">
      <c r="A9" s="183" t="s">
        <v>106</v>
      </c>
      <c r="B9" s="184"/>
      <c r="C9" s="184"/>
      <c r="D9" s="184"/>
      <c r="E9" s="184"/>
      <c r="F9" s="184"/>
      <c r="G9" s="184"/>
      <c r="H9" s="185"/>
      <c r="I9" s="4">
        <v>113</v>
      </c>
      <c r="J9" s="13">
        <v>9413559</v>
      </c>
      <c r="K9" s="13">
        <v>5170345</v>
      </c>
    </row>
    <row r="10" spans="1:11" ht="12.75">
      <c r="A10" s="183" t="s">
        <v>12</v>
      </c>
      <c r="B10" s="184"/>
      <c r="C10" s="184"/>
      <c r="D10" s="184"/>
      <c r="E10" s="184"/>
      <c r="F10" s="184"/>
      <c r="G10" s="184"/>
      <c r="H10" s="185"/>
      <c r="I10" s="4">
        <v>114</v>
      </c>
      <c r="J10" s="12">
        <f>J11+J12+J16+J20+J21+J22+J25+J26</f>
        <v>44104553</v>
      </c>
      <c r="K10" s="12">
        <f>K11+K12+K16+K20+K21+K22+K25+K26</f>
        <v>26474526</v>
      </c>
    </row>
    <row r="11" spans="1:11" ht="12.75">
      <c r="A11" s="183" t="s">
        <v>107</v>
      </c>
      <c r="B11" s="184"/>
      <c r="C11" s="184"/>
      <c r="D11" s="184"/>
      <c r="E11" s="184"/>
      <c r="F11" s="184"/>
      <c r="G11" s="184"/>
      <c r="H11" s="185"/>
      <c r="I11" s="4">
        <v>115</v>
      </c>
      <c r="J11" s="13"/>
      <c r="K11" s="13"/>
    </row>
    <row r="12" spans="1:11" ht="12.75">
      <c r="A12" s="183" t="s">
        <v>22</v>
      </c>
      <c r="B12" s="184"/>
      <c r="C12" s="184"/>
      <c r="D12" s="184"/>
      <c r="E12" s="184"/>
      <c r="F12" s="184"/>
      <c r="G12" s="184"/>
      <c r="H12" s="185"/>
      <c r="I12" s="4">
        <v>116</v>
      </c>
      <c r="J12" s="12">
        <f>SUM(J13:J15)</f>
        <v>30141130</v>
      </c>
      <c r="K12" s="12">
        <f>SUM(K13:K15)</f>
        <v>19515684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791767</v>
      </c>
      <c r="K13" s="13">
        <v>213936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27148476</v>
      </c>
      <c r="K14" s="13">
        <v>17902890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2200887</v>
      </c>
      <c r="K15" s="13">
        <v>1398858</v>
      </c>
    </row>
    <row r="16" spans="1:11" ht="12.75">
      <c r="A16" s="183" t="s">
        <v>23</v>
      </c>
      <c r="B16" s="184"/>
      <c r="C16" s="184"/>
      <c r="D16" s="184"/>
      <c r="E16" s="184"/>
      <c r="F16" s="184"/>
      <c r="G16" s="184"/>
      <c r="H16" s="185"/>
      <c r="I16" s="4">
        <v>120</v>
      </c>
      <c r="J16" s="12">
        <f>SUM(J17:J19)</f>
        <v>5377631</v>
      </c>
      <c r="K16" s="12">
        <f>SUM(K17:K19)</f>
        <v>2776499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3099627</v>
      </c>
      <c r="K17" s="13">
        <v>1558831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1488795</v>
      </c>
      <c r="K18" s="13">
        <v>810195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789209</v>
      </c>
      <c r="K19" s="13">
        <v>407473</v>
      </c>
    </row>
    <row r="20" spans="1:11" ht="12.75">
      <c r="A20" s="183" t="s">
        <v>108</v>
      </c>
      <c r="B20" s="184"/>
      <c r="C20" s="184"/>
      <c r="D20" s="184"/>
      <c r="E20" s="184"/>
      <c r="F20" s="184"/>
      <c r="G20" s="184"/>
      <c r="H20" s="185"/>
      <c r="I20" s="4">
        <v>124</v>
      </c>
      <c r="J20" s="13">
        <v>2091794</v>
      </c>
      <c r="K20" s="13">
        <v>2321642</v>
      </c>
    </row>
    <row r="21" spans="1:11" ht="12.75">
      <c r="A21" s="183" t="s">
        <v>109</v>
      </c>
      <c r="B21" s="184"/>
      <c r="C21" s="184"/>
      <c r="D21" s="184"/>
      <c r="E21" s="184"/>
      <c r="F21" s="184"/>
      <c r="G21" s="184"/>
      <c r="H21" s="185"/>
      <c r="I21" s="4">
        <v>125</v>
      </c>
      <c r="J21" s="13">
        <v>5315510</v>
      </c>
      <c r="K21" s="13">
        <v>1613811</v>
      </c>
    </row>
    <row r="22" spans="1:11" ht="12.75">
      <c r="A22" s="183" t="s">
        <v>24</v>
      </c>
      <c r="B22" s="184"/>
      <c r="C22" s="184"/>
      <c r="D22" s="184"/>
      <c r="E22" s="184"/>
      <c r="F22" s="184"/>
      <c r="G22" s="184"/>
      <c r="H22" s="185"/>
      <c r="I22" s="4">
        <v>126</v>
      </c>
      <c r="J22" s="12">
        <f>SUM(J23:J24)</f>
        <v>283753</v>
      </c>
      <c r="K22" s="12">
        <f>SUM(K23:K24)</f>
        <v>102890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283753</v>
      </c>
      <c r="K24" s="13">
        <v>102890</v>
      </c>
    </row>
    <row r="25" spans="1:11" ht="12.75">
      <c r="A25" s="183" t="s">
        <v>110</v>
      </c>
      <c r="B25" s="184"/>
      <c r="C25" s="184"/>
      <c r="D25" s="184"/>
      <c r="E25" s="184"/>
      <c r="F25" s="184"/>
      <c r="G25" s="184"/>
      <c r="H25" s="185"/>
      <c r="I25" s="4">
        <v>129</v>
      </c>
      <c r="J25" s="13"/>
      <c r="K25" s="13"/>
    </row>
    <row r="26" spans="1:11" ht="12.75">
      <c r="A26" s="183" t="s">
        <v>52</v>
      </c>
      <c r="B26" s="184"/>
      <c r="C26" s="184"/>
      <c r="D26" s="184"/>
      <c r="E26" s="184"/>
      <c r="F26" s="184"/>
      <c r="G26" s="184"/>
      <c r="H26" s="185"/>
      <c r="I26" s="4">
        <v>130</v>
      </c>
      <c r="J26" s="13">
        <v>894735</v>
      </c>
      <c r="K26" s="13">
        <v>144000</v>
      </c>
    </row>
    <row r="27" spans="1:11" ht="12.75">
      <c r="A27" s="183" t="s">
        <v>221</v>
      </c>
      <c r="B27" s="184"/>
      <c r="C27" s="184"/>
      <c r="D27" s="184"/>
      <c r="E27" s="184"/>
      <c r="F27" s="184"/>
      <c r="G27" s="184"/>
      <c r="H27" s="185"/>
      <c r="I27" s="4">
        <v>131</v>
      </c>
      <c r="J27" s="12">
        <f>SUM(J28:J32)</f>
        <v>2471539</v>
      </c>
      <c r="K27" s="12">
        <f>SUM(K28:K32)</f>
        <v>2725554</v>
      </c>
    </row>
    <row r="28" spans="1:11" ht="12.75">
      <c r="A28" s="183" t="s">
        <v>235</v>
      </c>
      <c r="B28" s="184"/>
      <c r="C28" s="184"/>
      <c r="D28" s="184"/>
      <c r="E28" s="184"/>
      <c r="F28" s="184"/>
      <c r="G28" s="184"/>
      <c r="H28" s="185"/>
      <c r="I28" s="4">
        <v>132</v>
      </c>
      <c r="J28" s="13">
        <v>2405646</v>
      </c>
      <c r="K28" s="13">
        <v>2712889</v>
      </c>
    </row>
    <row r="29" spans="1:11" ht="12.75">
      <c r="A29" s="183" t="s">
        <v>161</v>
      </c>
      <c r="B29" s="184"/>
      <c r="C29" s="184"/>
      <c r="D29" s="184"/>
      <c r="E29" s="184"/>
      <c r="F29" s="184"/>
      <c r="G29" s="184"/>
      <c r="H29" s="185"/>
      <c r="I29" s="4">
        <v>133</v>
      </c>
      <c r="J29" s="13">
        <v>17622</v>
      </c>
      <c r="K29" s="13">
        <v>12665</v>
      </c>
    </row>
    <row r="30" spans="1:11" ht="12.75">
      <c r="A30" s="183" t="s">
        <v>145</v>
      </c>
      <c r="B30" s="184"/>
      <c r="C30" s="184"/>
      <c r="D30" s="184"/>
      <c r="E30" s="184"/>
      <c r="F30" s="184"/>
      <c r="G30" s="184"/>
      <c r="H30" s="185"/>
      <c r="I30" s="4">
        <v>134</v>
      </c>
      <c r="J30" s="13"/>
      <c r="K30" s="13"/>
    </row>
    <row r="31" spans="1:11" ht="12.75">
      <c r="A31" s="183" t="s">
        <v>231</v>
      </c>
      <c r="B31" s="184"/>
      <c r="C31" s="184"/>
      <c r="D31" s="184"/>
      <c r="E31" s="184"/>
      <c r="F31" s="184"/>
      <c r="G31" s="184"/>
      <c r="H31" s="185"/>
      <c r="I31" s="4">
        <v>135</v>
      </c>
      <c r="J31" s="13"/>
      <c r="K31" s="13"/>
    </row>
    <row r="32" spans="1:11" ht="12.75">
      <c r="A32" s="183" t="s">
        <v>146</v>
      </c>
      <c r="B32" s="184"/>
      <c r="C32" s="184"/>
      <c r="D32" s="184"/>
      <c r="E32" s="184"/>
      <c r="F32" s="184"/>
      <c r="G32" s="184"/>
      <c r="H32" s="185"/>
      <c r="I32" s="4">
        <v>136</v>
      </c>
      <c r="J32" s="13">
        <v>48271</v>
      </c>
      <c r="K32" s="13"/>
    </row>
    <row r="33" spans="1:11" ht="12.75">
      <c r="A33" s="183" t="s">
        <v>222</v>
      </c>
      <c r="B33" s="184"/>
      <c r="C33" s="184"/>
      <c r="D33" s="184"/>
      <c r="E33" s="184"/>
      <c r="F33" s="184"/>
      <c r="G33" s="184"/>
      <c r="H33" s="185"/>
      <c r="I33" s="4">
        <v>137</v>
      </c>
      <c r="J33" s="12">
        <f>SUM(J34:J37)</f>
        <v>134620</v>
      </c>
      <c r="K33" s="12">
        <f>SUM(K34:K37)</f>
        <v>2679</v>
      </c>
    </row>
    <row r="34" spans="1:11" ht="12.75">
      <c r="A34" s="183" t="s">
        <v>68</v>
      </c>
      <c r="B34" s="184"/>
      <c r="C34" s="184"/>
      <c r="D34" s="184"/>
      <c r="E34" s="184"/>
      <c r="F34" s="184"/>
      <c r="G34" s="184"/>
      <c r="H34" s="185"/>
      <c r="I34" s="4">
        <v>138</v>
      </c>
      <c r="J34" s="13">
        <v>363</v>
      </c>
      <c r="K34" s="13"/>
    </row>
    <row r="35" spans="1:11" ht="12.75">
      <c r="A35" s="183" t="s">
        <v>67</v>
      </c>
      <c r="B35" s="184"/>
      <c r="C35" s="184"/>
      <c r="D35" s="184"/>
      <c r="E35" s="184"/>
      <c r="F35" s="184"/>
      <c r="G35" s="184"/>
      <c r="H35" s="185"/>
      <c r="I35" s="4">
        <v>139</v>
      </c>
      <c r="J35" s="13">
        <v>134257</v>
      </c>
      <c r="K35" s="13">
        <v>2679</v>
      </c>
    </row>
    <row r="36" spans="1:11" ht="12.75">
      <c r="A36" s="183" t="s">
        <v>232</v>
      </c>
      <c r="B36" s="184"/>
      <c r="C36" s="184"/>
      <c r="D36" s="184"/>
      <c r="E36" s="184"/>
      <c r="F36" s="184"/>
      <c r="G36" s="184"/>
      <c r="H36" s="185"/>
      <c r="I36" s="4">
        <v>140</v>
      </c>
      <c r="J36" s="13"/>
      <c r="K36" s="13"/>
    </row>
    <row r="37" spans="1:11" ht="12.75">
      <c r="A37" s="183" t="s">
        <v>69</v>
      </c>
      <c r="B37" s="184"/>
      <c r="C37" s="184"/>
      <c r="D37" s="184"/>
      <c r="E37" s="184"/>
      <c r="F37" s="184"/>
      <c r="G37" s="184"/>
      <c r="H37" s="185"/>
      <c r="I37" s="4">
        <v>141</v>
      </c>
      <c r="J37" s="13"/>
      <c r="K37" s="13"/>
    </row>
    <row r="38" spans="1:11" ht="12.75">
      <c r="A38" s="183" t="s">
        <v>203</v>
      </c>
      <c r="B38" s="184"/>
      <c r="C38" s="184"/>
      <c r="D38" s="184"/>
      <c r="E38" s="184"/>
      <c r="F38" s="184"/>
      <c r="G38" s="184"/>
      <c r="H38" s="185"/>
      <c r="I38" s="4">
        <v>142</v>
      </c>
      <c r="J38" s="13"/>
      <c r="K38" s="13"/>
    </row>
    <row r="39" spans="1:11" ht="12.75">
      <c r="A39" s="183" t="s">
        <v>204</v>
      </c>
      <c r="B39" s="184"/>
      <c r="C39" s="184"/>
      <c r="D39" s="184"/>
      <c r="E39" s="184"/>
      <c r="F39" s="184"/>
      <c r="G39" s="184"/>
      <c r="H39" s="185"/>
      <c r="I39" s="4">
        <v>143</v>
      </c>
      <c r="J39" s="13"/>
      <c r="K39" s="13"/>
    </row>
    <row r="40" spans="1:11" ht="12.75">
      <c r="A40" s="183" t="s">
        <v>233</v>
      </c>
      <c r="B40" s="184"/>
      <c r="C40" s="184"/>
      <c r="D40" s="184"/>
      <c r="E40" s="184"/>
      <c r="F40" s="184"/>
      <c r="G40" s="184"/>
      <c r="H40" s="185"/>
      <c r="I40" s="4">
        <v>144</v>
      </c>
      <c r="J40" s="13"/>
      <c r="K40" s="13"/>
    </row>
    <row r="41" spans="1:11" ht="12.75">
      <c r="A41" s="183" t="s">
        <v>234</v>
      </c>
      <c r="B41" s="184"/>
      <c r="C41" s="184"/>
      <c r="D41" s="184"/>
      <c r="E41" s="184"/>
      <c r="F41" s="184"/>
      <c r="G41" s="184"/>
      <c r="H41" s="185"/>
      <c r="I41" s="4">
        <v>145</v>
      </c>
      <c r="J41" s="13"/>
      <c r="K41" s="13"/>
    </row>
    <row r="42" spans="1:11" ht="12.75">
      <c r="A42" s="183" t="s">
        <v>223</v>
      </c>
      <c r="B42" s="184"/>
      <c r="C42" s="184"/>
      <c r="D42" s="184"/>
      <c r="E42" s="184"/>
      <c r="F42" s="184"/>
      <c r="G42" s="184"/>
      <c r="H42" s="185"/>
      <c r="I42" s="4">
        <v>146</v>
      </c>
      <c r="J42" s="12">
        <f>J7+J27+J38+J40</f>
        <v>42309496</v>
      </c>
      <c r="K42" s="12">
        <f>K7+K27+K38+K40</f>
        <v>27611052</v>
      </c>
    </row>
    <row r="43" spans="1:11" ht="12.75">
      <c r="A43" s="183" t="s">
        <v>224</v>
      </c>
      <c r="B43" s="184"/>
      <c r="C43" s="184"/>
      <c r="D43" s="184"/>
      <c r="E43" s="184"/>
      <c r="F43" s="184"/>
      <c r="G43" s="184"/>
      <c r="H43" s="185"/>
      <c r="I43" s="4">
        <v>147</v>
      </c>
      <c r="J43" s="12">
        <f>J10+J33+J39+J41</f>
        <v>44239173</v>
      </c>
      <c r="K43" s="12">
        <f>K10+K33+K39+K41</f>
        <v>26477205</v>
      </c>
    </row>
    <row r="44" spans="1:11" ht="12.75">
      <c r="A44" s="183" t="s">
        <v>244</v>
      </c>
      <c r="B44" s="184"/>
      <c r="C44" s="184"/>
      <c r="D44" s="184"/>
      <c r="E44" s="184"/>
      <c r="F44" s="184"/>
      <c r="G44" s="184"/>
      <c r="H44" s="185"/>
      <c r="I44" s="4">
        <v>148</v>
      </c>
      <c r="J44" s="12">
        <f>J42-J43</f>
        <v>-1929677</v>
      </c>
      <c r="K44" s="12">
        <f>K42-K43</f>
        <v>1133847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0</v>
      </c>
      <c r="K45" s="12">
        <f>IF(K42&gt;K43,K42-K43,0)</f>
        <v>1133847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1929677</v>
      </c>
      <c r="K46" s="12">
        <f>IF(K43&gt;K42,K43-K42,0)</f>
        <v>0</v>
      </c>
    </row>
    <row r="47" spans="1:11" ht="12.75">
      <c r="A47" s="183" t="s">
        <v>225</v>
      </c>
      <c r="B47" s="184"/>
      <c r="C47" s="184"/>
      <c r="D47" s="184"/>
      <c r="E47" s="184"/>
      <c r="F47" s="184"/>
      <c r="G47" s="184"/>
      <c r="H47" s="185"/>
      <c r="I47" s="4">
        <v>151</v>
      </c>
      <c r="J47" s="13"/>
      <c r="K47" s="13"/>
    </row>
    <row r="48" spans="1:11" ht="12.75">
      <c r="A48" s="183" t="s">
        <v>245</v>
      </c>
      <c r="B48" s="184"/>
      <c r="C48" s="184"/>
      <c r="D48" s="184"/>
      <c r="E48" s="184"/>
      <c r="F48" s="184"/>
      <c r="G48" s="184"/>
      <c r="H48" s="185"/>
      <c r="I48" s="4">
        <v>152</v>
      </c>
      <c r="J48" s="12">
        <f>J44-J47</f>
        <v>-1929677</v>
      </c>
      <c r="K48" s="12">
        <f>K44-K47</f>
        <v>1133847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0</v>
      </c>
      <c r="K49" s="12">
        <f>IF(K48&gt;0,K48,0)</f>
        <v>1133847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1929677</v>
      </c>
      <c r="K50" s="18">
        <f>IF(K48&lt;0,-K48,0)</f>
        <v>0</v>
      </c>
    </row>
    <row r="51" spans="1:11" ht="12.75">
      <c r="A51" s="202" t="s">
        <v>120</v>
      </c>
      <c r="B51" s="216"/>
      <c r="C51" s="216"/>
      <c r="D51" s="216"/>
      <c r="E51" s="216"/>
      <c r="F51" s="216"/>
      <c r="G51" s="216"/>
      <c r="H51" s="216"/>
      <c r="I51" s="228"/>
      <c r="J51" s="228"/>
      <c r="K51" s="229"/>
    </row>
    <row r="52" spans="1:11" ht="12.75">
      <c r="A52" s="180" t="s">
        <v>194</v>
      </c>
      <c r="B52" s="181"/>
      <c r="C52" s="181"/>
      <c r="D52" s="181"/>
      <c r="E52" s="181"/>
      <c r="F52" s="181"/>
      <c r="G52" s="181"/>
      <c r="H52" s="181"/>
      <c r="I52" s="219"/>
      <c r="J52" s="219"/>
      <c r="K52" s="220"/>
    </row>
    <row r="53" spans="1:11" ht="12.75">
      <c r="A53" s="225" t="s">
        <v>242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/>
      <c r="K53" s="13"/>
    </row>
    <row r="54" spans="1:11" ht="12.75">
      <c r="A54" s="225" t="s">
        <v>243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/>
      <c r="K54" s="14"/>
    </row>
    <row r="55" spans="1:11" ht="12.75">
      <c r="A55" s="202" t="s">
        <v>197</v>
      </c>
      <c r="B55" s="216"/>
      <c r="C55" s="216"/>
      <c r="D55" s="216"/>
      <c r="E55" s="216"/>
      <c r="F55" s="216"/>
      <c r="G55" s="216"/>
      <c r="H55" s="216"/>
      <c r="I55" s="228"/>
      <c r="J55" s="228"/>
      <c r="K55" s="229"/>
    </row>
    <row r="56" spans="1:11" ht="12.75">
      <c r="A56" s="180" t="s">
        <v>212</v>
      </c>
      <c r="B56" s="181"/>
      <c r="C56" s="181"/>
      <c r="D56" s="181"/>
      <c r="E56" s="181"/>
      <c r="F56" s="181"/>
      <c r="G56" s="181"/>
      <c r="H56" s="182"/>
      <c r="I56" s="21">
        <v>157</v>
      </c>
      <c r="J56" s="11">
        <f>J48</f>
        <v>-1929677</v>
      </c>
      <c r="K56" s="11">
        <f>K48</f>
        <v>1133847</v>
      </c>
    </row>
    <row r="57" spans="1:11" ht="12.75">
      <c r="A57" s="183" t="s">
        <v>229</v>
      </c>
      <c r="B57" s="184"/>
      <c r="C57" s="184"/>
      <c r="D57" s="184"/>
      <c r="E57" s="184"/>
      <c r="F57" s="184"/>
      <c r="G57" s="184"/>
      <c r="H57" s="18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3" t="s">
        <v>236</v>
      </c>
      <c r="B58" s="184"/>
      <c r="C58" s="184"/>
      <c r="D58" s="184"/>
      <c r="E58" s="184"/>
      <c r="F58" s="184"/>
      <c r="G58" s="184"/>
      <c r="H58" s="185"/>
      <c r="I58" s="4">
        <v>159</v>
      </c>
      <c r="J58" s="13"/>
      <c r="K58" s="13"/>
    </row>
    <row r="59" spans="1:11" ht="12.75">
      <c r="A59" s="183" t="s">
        <v>237</v>
      </c>
      <c r="B59" s="184"/>
      <c r="C59" s="184"/>
      <c r="D59" s="184"/>
      <c r="E59" s="184"/>
      <c r="F59" s="184"/>
      <c r="G59" s="184"/>
      <c r="H59" s="185"/>
      <c r="I59" s="4">
        <v>160</v>
      </c>
      <c r="J59" s="13"/>
      <c r="K59" s="13"/>
    </row>
    <row r="60" spans="1:11" ht="12.75">
      <c r="A60" s="183" t="s">
        <v>45</v>
      </c>
      <c r="B60" s="184"/>
      <c r="C60" s="184"/>
      <c r="D60" s="184"/>
      <c r="E60" s="184"/>
      <c r="F60" s="184"/>
      <c r="G60" s="184"/>
      <c r="H60" s="185"/>
      <c r="I60" s="4">
        <v>161</v>
      </c>
      <c r="J60" s="13"/>
      <c r="K60" s="13"/>
    </row>
    <row r="61" spans="1:11" ht="12.75">
      <c r="A61" s="183" t="s">
        <v>238</v>
      </c>
      <c r="B61" s="184"/>
      <c r="C61" s="184"/>
      <c r="D61" s="184"/>
      <c r="E61" s="184"/>
      <c r="F61" s="184"/>
      <c r="G61" s="184"/>
      <c r="H61" s="185"/>
      <c r="I61" s="4">
        <v>162</v>
      </c>
      <c r="J61" s="13"/>
      <c r="K61" s="13"/>
    </row>
    <row r="62" spans="1:11" ht="12.75">
      <c r="A62" s="183" t="s">
        <v>239</v>
      </c>
      <c r="B62" s="184"/>
      <c r="C62" s="184"/>
      <c r="D62" s="184"/>
      <c r="E62" s="184"/>
      <c r="F62" s="184"/>
      <c r="G62" s="184"/>
      <c r="H62" s="185"/>
      <c r="I62" s="4">
        <v>163</v>
      </c>
      <c r="J62" s="13"/>
      <c r="K62" s="13"/>
    </row>
    <row r="63" spans="1:11" ht="12.75">
      <c r="A63" s="183" t="s">
        <v>240</v>
      </c>
      <c r="B63" s="184"/>
      <c r="C63" s="184"/>
      <c r="D63" s="184"/>
      <c r="E63" s="184"/>
      <c r="F63" s="184"/>
      <c r="G63" s="184"/>
      <c r="H63" s="185"/>
      <c r="I63" s="4">
        <v>164</v>
      </c>
      <c r="J63" s="13"/>
      <c r="K63" s="13"/>
    </row>
    <row r="64" spans="1:11" ht="12.75">
      <c r="A64" s="183" t="s">
        <v>241</v>
      </c>
      <c r="B64" s="184"/>
      <c r="C64" s="184"/>
      <c r="D64" s="184"/>
      <c r="E64" s="184"/>
      <c r="F64" s="184"/>
      <c r="G64" s="184"/>
      <c r="H64" s="185"/>
      <c r="I64" s="4">
        <v>165</v>
      </c>
      <c r="J64" s="13"/>
      <c r="K64" s="13"/>
    </row>
    <row r="65" spans="1:11" ht="12.75">
      <c r="A65" s="183" t="s">
        <v>230</v>
      </c>
      <c r="B65" s="184"/>
      <c r="C65" s="184"/>
      <c r="D65" s="184"/>
      <c r="E65" s="184"/>
      <c r="F65" s="184"/>
      <c r="G65" s="184"/>
      <c r="H65" s="185"/>
      <c r="I65" s="4">
        <v>166</v>
      </c>
      <c r="J65" s="13"/>
      <c r="K65" s="13"/>
    </row>
    <row r="66" spans="1:11" ht="12.75">
      <c r="A66" s="183" t="s">
        <v>201</v>
      </c>
      <c r="B66" s="184"/>
      <c r="C66" s="184"/>
      <c r="D66" s="184"/>
      <c r="E66" s="184"/>
      <c r="F66" s="184"/>
      <c r="G66" s="184"/>
      <c r="H66" s="18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3" t="s">
        <v>202</v>
      </c>
      <c r="B67" s="184"/>
      <c r="C67" s="184"/>
      <c r="D67" s="184"/>
      <c r="E67" s="184"/>
      <c r="F67" s="184"/>
      <c r="G67" s="184"/>
      <c r="H67" s="185"/>
      <c r="I67" s="4">
        <v>168</v>
      </c>
      <c r="J67" s="18">
        <f>J56+J66</f>
        <v>-1929677</v>
      </c>
      <c r="K67" s="18">
        <f>K56+K66</f>
        <v>1133847</v>
      </c>
    </row>
    <row r="68" spans="1:11" ht="12.75">
      <c r="A68" s="202" t="s">
        <v>196</v>
      </c>
      <c r="B68" s="216"/>
      <c r="C68" s="216"/>
      <c r="D68" s="216"/>
      <c r="E68" s="216"/>
      <c r="F68" s="216"/>
      <c r="G68" s="216"/>
      <c r="H68" s="216"/>
      <c r="I68" s="228"/>
      <c r="J68" s="228"/>
      <c r="K68" s="229"/>
    </row>
    <row r="69" spans="1:11" ht="12.75">
      <c r="A69" s="180" t="s">
        <v>195</v>
      </c>
      <c r="B69" s="181"/>
      <c r="C69" s="181"/>
      <c r="D69" s="181"/>
      <c r="E69" s="181"/>
      <c r="F69" s="181"/>
      <c r="G69" s="181"/>
      <c r="H69" s="181"/>
      <c r="I69" s="219"/>
      <c r="J69" s="219"/>
      <c r="K69" s="220"/>
    </row>
    <row r="70" spans="1:11" ht="12.75">
      <c r="A70" s="225" t="s">
        <v>242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/>
      <c r="K70" s="13"/>
    </row>
    <row r="71" spans="1:11" ht="12.75">
      <c r="A71" s="233" t="s">
        <v>243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175"/>
    </row>
    <row r="2" spans="1:11" ht="12.75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2" t="s">
        <v>342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-1929677</v>
      </c>
      <c r="K8" s="13">
        <v>1133847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2091794</v>
      </c>
      <c r="K9" s="13">
        <v>2321642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>
        <v>3855892</v>
      </c>
      <c r="K11" s="13">
        <v>2709804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>
        <v>5437692</v>
      </c>
      <c r="K12" s="13">
        <v>42979</v>
      </c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29612</v>
      </c>
      <c r="K13" s="13">
        <v>28177</v>
      </c>
    </row>
    <row r="14" spans="1:11" ht="12.75">
      <c r="A14" s="183" t="s">
        <v>163</v>
      </c>
      <c r="B14" s="184"/>
      <c r="C14" s="184"/>
      <c r="D14" s="184"/>
      <c r="E14" s="184"/>
      <c r="F14" s="184"/>
      <c r="G14" s="184"/>
      <c r="H14" s="184"/>
      <c r="I14" s="4">
        <v>7</v>
      </c>
      <c r="J14" s="9">
        <f>SUM(J8:J13)</f>
        <v>9485313</v>
      </c>
      <c r="K14" s="12">
        <f>SUM(K8:K13)</f>
        <v>6236449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>
        <v>6198297</v>
      </c>
      <c r="K15" s="13">
        <v>2358660</v>
      </c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496179</v>
      </c>
      <c r="K18" s="13">
        <v>50709</v>
      </c>
    </row>
    <row r="19" spans="1:11" ht="12.75">
      <c r="A19" s="183" t="s">
        <v>164</v>
      </c>
      <c r="B19" s="184"/>
      <c r="C19" s="184"/>
      <c r="D19" s="184"/>
      <c r="E19" s="184"/>
      <c r="F19" s="184"/>
      <c r="G19" s="184"/>
      <c r="H19" s="184"/>
      <c r="I19" s="4">
        <v>12</v>
      </c>
      <c r="J19" s="9">
        <f>SUM(J15:J18)</f>
        <v>6694476</v>
      </c>
      <c r="K19" s="12">
        <f>SUM(K15:K18)</f>
        <v>2409369</v>
      </c>
    </row>
    <row r="20" spans="1:11" ht="12.75">
      <c r="A20" s="183" t="s">
        <v>36</v>
      </c>
      <c r="B20" s="184"/>
      <c r="C20" s="184"/>
      <c r="D20" s="184"/>
      <c r="E20" s="184"/>
      <c r="F20" s="184"/>
      <c r="G20" s="184"/>
      <c r="H20" s="184"/>
      <c r="I20" s="4">
        <v>13</v>
      </c>
      <c r="J20" s="9">
        <f>IF(J14&gt;J19,J14-J19,0)</f>
        <v>2790837</v>
      </c>
      <c r="K20" s="12">
        <f>IF(K14&gt;K19,K14-K19,0)</f>
        <v>3827080</v>
      </c>
    </row>
    <row r="21" spans="1:11" ht="12.75">
      <c r="A21" s="183" t="s">
        <v>37</v>
      </c>
      <c r="B21" s="184"/>
      <c r="C21" s="184"/>
      <c r="D21" s="184"/>
      <c r="E21" s="184"/>
      <c r="F21" s="184"/>
      <c r="G21" s="184"/>
      <c r="H21" s="18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2272487</v>
      </c>
      <c r="K23" s="13">
        <v>36083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3" t="s">
        <v>174</v>
      </c>
      <c r="B28" s="184"/>
      <c r="C28" s="184"/>
      <c r="D28" s="184"/>
      <c r="E28" s="184"/>
      <c r="F28" s="184"/>
      <c r="G28" s="184"/>
      <c r="H28" s="184"/>
      <c r="I28" s="4">
        <v>20</v>
      </c>
      <c r="J28" s="9">
        <f>SUM(J23:J27)</f>
        <v>2272487</v>
      </c>
      <c r="K28" s="12">
        <f>SUM(K23:K27)</f>
        <v>36083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12599554</v>
      </c>
      <c r="K29" s="13">
        <v>138346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3" t="s">
        <v>5</v>
      </c>
      <c r="B32" s="184"/>
      <c r="C32" s="184"/>
      <c r="D32" s="184"/>
      <c r="E32" s="184"/>
      <c r="F32" s="184"/>
      <c r="G32" s="184"/>
      <c r="H32" s="184"/>
      <c r="I32" s="4">
        <v>24</v>
      </c>
      <c r="J32" s="9">
        <f>SUM(J29:J31)</f>
        <v>12599554</v>
      </c>
      <c r="K32" s="12">
        <f>SUM(K29:K31)</f>
        <v>138346</v>
      </c>
    </row>
    <row r="33" spans="1:11" ht="12.75">
      <c r="A33" s="183" t="s">
        <v>38</v>
      </c>
      <c r="B33" s="184"/>
      <c r="C33" s="184"/>
      <c r="D33" s="184"/>
      <c r="E33" s="184"/>
      <c r="F33" s="184"/>
      <c r="G33" s="184"/>
      <c r="H33" s="18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3" t="s">
        <v>39</v>
      </c>
      <c r="B34" s="184"/>
      <c r="C34" s="184"/>
      <c r="D34" s="184"/>
      <c r="E34" s="184"/>
      <c r="F34" s="184"/>
      <c r="G34" s="184"/>
      <c r="H34" s="184"/>
      <c r="I34" s="4">
        <v>26</v>
      </c>
      <c r="J34" s="9">
        <f>IF(J32&gt;J28,J32-J28,0)</f>
        <v>10327067</v>
      </c>
      <c r="K34" s="12">
        <f>IF(K32&gt;K28,K32-K28,0)</f>
        <v>102263</v>
      </c>
    </row>
    <row r="35" spans="1:11" ht="12.75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12216889</v>
      </c>
      <c r="K37" s="13"/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3" t="s">
        <v>70</v>
      </c>
      <c r="B39" s="184"/>
      <c r="C39" s="184"/>
      <c r="D39" s="184"/>
      <c r="E39" s="184"/>
      <c r="F39" s="184"/>
      <c r="G39" s="184"/>
      <c r="H39" s="184"/>
      <c r="I39" s="4">
        <v>30</v>
      </c>
      <c r="J39" s="9">
        <f>SUM(J36:J38)</f>
        <v>12216889</v>
      </c>
      <c r="K39" s="12">
        <f>SUM(K36:K38)</f>
        <v>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/>
      <c r="K40" s="13"/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>
        <v>4263448</v>
      </c>
      <c r="K44" s="13">
        <v>3970966</v>
      </c>
    </row>
    <row r="45" spans="1:11" ht="12.75">
      <c r="A45" s="183" t="s">
        <v>71</v>
      </c>
      <c r="B45" s="184"/>
      <c r="C45" s="184"/>
      <c r="D45" s="184"/>
      <c r="E45" s="184"/>
      <c r="F45" s="184"/>
      <c r="G45" s="184"/>
      <c r="H45" s="184"/>
      <c r="I45" s="4">
        <v>36</v>
      </c>
      <c r="J45" s="9">
        <f>SUM(J40:J44)</f>
        <v>4263448</v>
      </c>
      <c r="K45" s="12">
        <f>SUM(K40:K44)</f>
        <v>3970966</v>
      </c>
    </row>
    <row r="46" spans="1:11" ht="12.75">
      <c r="A46" s="183" t="s">
        <v>17</v>
      </c>
      <c r="B46" s="184"/>
      <c r="C46" s="184"/>
      <c r="D46" s="184"/>
      <c r="E46" s="184"/>
      <c r="F46" s="184"/>
      <c r="G46" s="184"/>
      <c r="H46" s="184"/>
      <c r="I46" s="4">
        <v>37</v>
      </c>
      <c r="J46" s="9">
        <f>IF(J39&gt;J45,J39-J45,0)</f>
        <v>7953441</v>
      </c>
      <c r="K46" s="12">
        <f>IF(K39&gt;K45,K39-K45,0)</f>
        <v>0</v>
      </c>
    </row>
    <row r="47" spans="1:11" ht="12.75">
      <c r="A47" s="183" t="s">
        <v>18</v>
      </c>
      <c r="B47" s="184"/>
      <c r="C47" s="184"/>
      <c r="D47" s="184"/>
      <c r="E47" s="184"/>
      <c r="F47" s="184"/>
      <c r="G47" s="184"/>
      <c r="H47" s="184"/>
      <c r="I47" s="4">
        <v>38</v>
      </c>
      <c r="J47" s="9">
        <f>IF(J45&gt;J39,J45-J39,0)</f>
        <v>0</v>
      </c>
      <c r="K47" s="12">
        <f>IF(K45&gt;K39,K45-K39,0)</f>
        <v>3970966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417211</v>
      </c>
      <c r="K48" s="12">
        <f>IF(K20-K21+K33-K34+K46-K47&gt;0,K20-K21+K33-K34+K46-K47,0)</f>
        <v>0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246149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448663</v>
      </c>
      <c r="K50" s="13">
        <v>865874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417211</v>
      </c>
      <c r="K51" s="13"/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>
        <v>246149</v>
      </c>
    </row>
    <row r="53" spans="1:11" ht="12.75">
      <c r="A53" s="208" t="s">
        <v>184</v>
      </c>
      <c r="B53" s="209"/>
      <c r="C53" s="209"/>
      <c r="D53" s="209"/>
      <c r="E53" s="209"/>
      <c r="F53" s="209"/>
      <c r="G53" s="209"/>
      <c r="H53" s="209"/>
      <c r="I53" s="7">
        <v>44</v>
      </c>
      <c r="J53" s="10">
        <f>J50+J51-J52</f>
        <v>865874</v>
      </c>
      <c r="K53" s="18">
        <f>K50+K51-K52</f>
        <v>619725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 ht="12.75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183" t="s">
        <v>206</v>
      </c>
      <c r="B13" s="184"/>
      <c r="C13" s="184"/>
      <c r="D13" s="184"/>
      <c r="E13" s="184"/>
      <c r="F13" s="184"/>
      <c r="G13" s="184"/>
      <c r="H13" s="18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183" t="s">
        <v>47</v>
      </c>
      <c r="B20" s="184"/>
      <c r="C20" s="184"/>
      <c r="D20" s="184"/>
      <c r="E20" s="184"/>
      <c r="F20" s="184"/>
      <c r="G20" s="184"/>
      <c r="H20" s="18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183" t="s">
        <v>119</v>
      </c>
      <c r="B29" s="184"/>
      <c r="C29" s="184"/>
      <c r="D29" s="184"/>
      <c r="E29" s="184"/>
      <c r="F29" s="184"/>
      <c r="G29" s="184"/>
      <c r="H29" s="18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183" t="s">
        <v>50</v>
      </c>
      <c r="B33" s="184"/>
      <c r="C33" s="184"/>
      <c r="D33" s="184"/>
      <c r="E33" s="184"/>
      <c r="F33" s="184"/>
      <c r="G33" s="184"/>
      <c r="H33" s="18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3" t="s">
        <v>113</v>
      </c>
      <c r="B34" s="184"/>
      <c r="C34" s="184"/>
      <c r="D34" s="184"/>
      <c r="E34" s="184"/>
      <c r="F34" s="184"/>
      <c r="G34" s="184"/>
      <c r="H34" s="18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3" t="s">
        <v>114</v>
      </c>
      <c r="B35" s="184"/>
      <c r="C35" s="184"/>
      <c r="D35" s="184"/>
      <c r="E35" s="184"/>
      <c r="F35" s="184"/>
      <c r="G35" s="184"/>
      <c r="H35" s="18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183" t="s">
        <v>51</v>
      </c>
      <c r="B40" s="184"/>
      <c r="C40" s="184"/>
      <c r="D40" s="184"/>
      <c r="E40" s="184"/>
      <c r="F40" s="184"/>
      <c r="G40" s="184"/>
      <c r="H40" s="18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183" t="s">
        <v>154</v>
      </c>
      <c r="B46" s="184"/>
      <c r="C46" s="184"/>
      <c r="D46" s="184"/>
      <c r="E46" s="184"/>
      <c r="F46" s="184"/>
      <c r="G46" s="184"/>
      <c r="H46" s="18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3" t="s">
        <v>168</v>
      </c>
      <c r="B47" s="184"/>
      <c r="C47" s="184"/>
      <c r="D47" s="184"/>
      <c r="E47" s="184"/>
      <c r="F47" s="184"/>
      <c r="G47" s="184"/>
      <c r="H47" s="18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3" t="s">
        <v>169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3" t="s">
        <v>155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3" t="s">
        <v>15</v>
      </c>
      <c r="B50" s="184"/>
      <c r="C50" s="184"/>
      <c r="D50" s="184"/>
      <c r="E50" s="184"/>
      <c r="F50" s="184"/>
      <c r="G50" s="184"/>
      <c r="H50" s="18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3" t="s">
        <v>167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/>
      <c r="K51" s="13"/>
    </row>
    <row r="52" spans="1:11" ht="12.75">
      <c r="A52" s="183" t="s">
        <v>182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/>
      <c r="K52" s="13"/>
    </row>
    <row r="53" spans="1:11" ht="12.75">
      <c r="A53" s="183" t="s">
        <v>183</v>
      </c>
      <c r="B53" s="184"/>
      <c r="C53" s="184"/>
      <c r="D53" s="184"/>
      <c r="E53" s="184"/>
      <c r="F53" s="184"/>
      <c r="G53" s="184"/>
      <c r="H53" s="18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8515625" style="98" bestFit="1" customWidth="1"/>
    <col min="11" max="11" width="10.00390625" style="98" customWidth="1"/>
    <col min="12" max="16384" width="9.140625" style="98" customWidth="1"/>
  </cols>
  <sheetData>
    <row r="1" spans="1:12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7"/>
    </row>
    <row r="2" spans="1:12" ht="15.75">
      <c r="A2" s="95"/>
      <c r="B2" s="96"/>
      <c r="C2" s="272" t="s">
        <v>293</v>
      </c>
      <c r="D2" s="272"/>
      <c r="E2" s="100">
        <v>40544</v>
      </c>
      <c r="F2" s="99" t="s">
        <v>258</v>
      </c>
      <c r="G2" s="273">
        <v>40908</v>
      </c>
      <c r="H2" s="274"/>
      <c r="I2" s="96"/>
      <c r="J2" s="96"/>
      <c r="K2" s="96"/>
      <c r="L2" s="101"/>
    </row>
    <row r="3" spans="1:11" ht="24" thickBot="1">
      <c r="A3" s="275" t="s">
        <v>61</v>
      </c>
      <c r="B3" s="275"/>
      <c r="C3" s="275"/>
      <c r="D3" s="275"/>
      <c r="E3" s="275"/>
      <c r="F3" s="275"/>
      <c r="G3" s="275"/>
      <c r="H3" s="275"/>
      <c r="I3" s="102" t="s">
        <v>316</v>
      </c>
      <c r="J3" s="103" t="s">
        <v>156</v>
      </c>
      <c r="K3" s="103" t="s">
        <v>157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05">
        <v>2</v>
      </c>
      <c r="J4" s="104" t="s">
        <v>294</v>
      </c>
      <c r="K4" s="104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6">
        <v>1</v>
      </c>
      <c r="J5" s="107">
        <v>141893670</v>
      </c>
      <c r="K5" s="107">
        <v>141893670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6">
        <v>2</v>
      </c>
      <c r="J6" s="108"/>
      <c r="K6" s="108"/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6">
        <v>3</v>
      </c>
      <c r="J7" s="108">
        <v>27832</v>
      </c>
      <c r="K7" s="108">
        <v>27832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6">
        <v>4</v>
      </c>
      <c r="J8" s="108">
        <v>-15729784</v>
      </c>
      <c r="K8" s="108">
        <v>-17654125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6">
        <v>5</v>
      </c>
      <c r="J9" s="108">
        <v>-1929677</v>
      </c>
      <c r="K9" s="108">
        <v>1133847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6">
        <v>6</v>
      </c>
      <c r="J10" s="108">
        <v>43411329</v>
      </c>
      <c r="K10" s="108">
        <v>43411329</v>
      </c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6">
        <v>7</v>
      </c>
      <c r="J11" s="108"/>
      <c r="K11" s="108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6">
        <v>8</v>
      </c>
      <c r="J12" s="108"/>
      <c r="K12" s="108"/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167673370</v>
      </c>
      <c r="K14" s="109">
        <f>SUM(K5:K13)</f>
        <v>168812553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6">
        <v>11</v>
      </c>
      <c r="J15" s="108"/>
      <c r="K15" s="108"/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6">
        <v>12</v>
      </c>
      <c r="J16" s="108"/>
      <c r="K16" s="108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6">
        <v>13</v>
      </c>
      <c r="J17" s="108"/>
      <c r="K17" s="108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6">
        <v>14</v>
      </c>
      <c r="J18" s="108"/>
      <c r="K18" s="108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6">
        <v>15</v>
      </c>
      <c r="J19" s="108"/>
      <c r="K19" s="108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6">
        <v>16</v>
      </c>
      <c r="J20" s="108">
        <v>5336</v>
      </c>
      <c r="K20" s="108">
        <v>12355</v>
      </c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>
        <f>SUM(J15:J20)</f>
        <v>5336</v>
      </c>
      <c r="K21" s="110">
        <f>SUM(K15:K20)</f>
        <v>12355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313</v>
      </c>
      <c r="B23" s="257"/>
      <c r="C23" s="257"/>
      <c r="D23" s="257"/>
      <c r="E23" s="257"/>
      <c r="F23" s="257"/>
      <c r="G23" s="257"/>
      <c r="H23" s="257"/>
      <c r="I23" s="111">
        <v>18</v>
      </c>
      <c r="J23" s="107"/>
      <c r="K23" s="107"/>
    </row>
    <row r="24" spans="1:11" ht="23.25" customHeight="1">
      <c r="A24" s="258" t="s">
        <v>314</v>
      </c>
      <c r="B24" s="259"/>
      <c r="C24" s="259"/>
      <c r="D24" s="259"/>
      <c r="E24" s="259"/>
      <c r="F24" s="259"/>
      <c r="G24" s="259"/>
      <c r="H24" s="259"/>
      <c r="I24" s="112">
        <v>19</v>
      </c>
      <c r="J24" s="110"/>
      <c r="K24" s="110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8" t="s">
        <v>321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lfrancesevic</cp:lastModifiedBy>
  <cp:lastPrinted>2012-04-16T10:41:08Z</cp:lastPrinted>
  <dcterms:created xsi:type="dcterms:W3CDTF">2008-10-17T11:51:54Z</dcterms:created>
  <dcterms:modified xsi:type="dcterms:W3CDTF">2012-04-24T10:16:05Z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