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<sst xmlns="http://schemas.openxmlformats.org/spreadsheetml/2006/main" count="390" uniqueCount="338">
  <si>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</si>
  <si>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</si>
  <si>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</si>
  <si>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</si>
  <si>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</si>
  <si>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</si>
  <si>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</si>
  <si>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</si>
  <si>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</si>
  <si>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</si>
  <si>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</si>
  <si>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</si>
  <si>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</si>
  <si>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</si>
  <si>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</si>
  <si>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</si>
  <si>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</si>
  <si>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</si>
  <si>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</si>
  <si>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</si>
  <si>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</si>
  <si>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</si>
  <si>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</si>
  <si>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</si>
  <si>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</si>
  <si>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</si>
  <si>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</si>
  <si>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</si>
  <si>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</si>
  <si>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</si>
  <si>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</si>
  <si>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</si>
  <si>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</si>
  <si>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</si>
  <si>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</si>
  <si>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</si>
  <si>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</si>
  <si>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</si>
  <si>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</si>
  <si>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</si>
  <si>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</si>
  <si>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</si>
  <si>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</si>
  <si>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</si>
  <si>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</si>
  <si>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</si>
  <si>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</si>
  <si>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</si>
  <si>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</si>
  <si>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</si>
  <si>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</si>
  <si>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</si>
  <si>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</si>
  <si>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</si>
  <si>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</si>
  <si>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</si>
  <si>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</si>
  <si>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</si>
  <si>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</si>
  <si>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</si>
  <si>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</si>
  <si>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</si>
  <si>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</si>
  <si>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</si>
  <si>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</si>
  <si>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</si>
  <si>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</si>
  <si>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</si>
  <si>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</si>
  <si>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</si>
  <si>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</si>
  <si>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</si>
  <si>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</si>
  <si>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</si>
  <si>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</si>
  <si>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</si>
  <si>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</si>
  <si>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</si>
  <si>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</si>
  <si>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</si>
  <si>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</si>
  <si>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</si>
  <si>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</si>
  <si>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</si>
  <si>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</si>
  <si>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</si>
  <si>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</si>
  <si>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</si>
  <si>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</si>
  <si>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</si>
  <si>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</si>
  <si>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</si>
  <si>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</si>
  <si>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</si>
  <si>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</si>
  <si>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</si>
  <si>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</si>
  <si>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</si>
  <si>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</si>
  <si>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</si>
  <si>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</si>
  <si>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</si>
  <si>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</si>
  <si>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</si>
  <si>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</si>
  <si>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</si>
  <si>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</si>
  <si>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</si>
  <si>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</si>
  <si>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</si>
  <si>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</si>
  <si>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</si>
  <si>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</si>
  <si>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</si>
  <si>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</si>
  <si>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</si>
  <si>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</si>
  <si>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</si>
  <si>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</si>
  <si>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</si>
  <si>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</si>
  <si>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</si>
  <si>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</si>
  <si>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</si>
  <si>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</si>
  <si>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</si>
  <si>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</si>
  <si>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</si>
  <si>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</si>
  <si>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</si>
  <si>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</si>
  <si>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</si>
  <si>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</si>
  <si>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</si>
  <si>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</si>
  <si>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</si>
  <si>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</si>
  <si>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</si>
  <si>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</si>
  <si>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</si>
  <si>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</si>
  <si>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</si>
  <si>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</si>
  <si>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</si>
  <si>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</si>
  <si>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</si>
  <si>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</si>
  <si>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</si>
  <si>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</si>
  <si>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</si>
  <si>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</si>
  <si>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</si>
  <si>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</si>
  <si>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</si>
  <si>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</si>
  <si>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</si>
  <si>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</si>
  <si>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</si>
  <si>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</si>
  <si>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</si>
  <si>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</si>
  <si>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</si>
  <si>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</si>
  <si>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</si>
  <si>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</si>
  <si>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</si>
  <si>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</si>
  <si>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</si>
  <si>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</si>
  <si>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</si>
  <si>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</si>
  <si>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</si>
  <si>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</si>
  <si>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</si>
  <si>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</si>
  <si>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</si>
  <si>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</si>
  <si>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</si>
  <si>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</si>
  <si>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</si>
  <si>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</si>
  <si>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</si>
  <si>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</si>
  <si>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</si>
  <si>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</si>
  <si>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</si>
  <si>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</si>
  <si>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</si>
  <si>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</si>
  <si>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</si>
  <si>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</si>
  <si>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</si>
  <si>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</si>
  <si>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</si>
  <si>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</si>
  <si>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</si>
  <si>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</si>
  <si>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</si>
  <si>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</si>
  <si>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</si>
  <si>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</si>
  <si>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</si>
  <si>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</si>
  <si>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</si>
  <si>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</si>
  <si>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</si>
  <si>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</si>
  <si>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</si>
  <si>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</si>
  <si>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</si>
  <si>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</si>
  <si>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</si>
  <si>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</si>
  <si>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</si>
  <si>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</si>
  <si>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</si>
  <si>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</si>
  <si>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</si>
  <si>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</si>
  <si>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</si>
  <si>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</si>
  <si>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</si>
  <si>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</si>
  <si>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</si>
  <si>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</si>
  <si>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</si>
  <si>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</si>
  <si>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</si>
  <si>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</si>
  <si>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</si>
  <si>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</si>
  <si>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</si>
  <si>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</si>
  <si>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</si>
  <si>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</si>
  <si>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</si>
  <si>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</si>
  <si>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</si>
  <si>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</si>
  <si>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</si>
  <si>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</si>
  <si>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</si>
  <si>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</si>
  <si>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</si>
  <si>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</si>
  <si>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</si>
  <si>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</si>
  <si>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</si>
  <si>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</si>
  <si>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</si>
  <si>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</si>
  <si>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</si>
  <si>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</si>
  <si>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</si>
  <si>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</si>
  <si>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</si>
  <si>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</si>
  <si>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</si>
  <si>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</si>
  <si>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</si>
  <si>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</si>
  <si>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</si>
  <si>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</si>
  <si>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</si>
  <si>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</si>
  <si>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</si>
  <si>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</si>
  <si>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</si>
  <si>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</si>
  <si>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</si>
  <si>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</si>
  <si>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</si>
  <si>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</si>
  <si>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</si>
  <si>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</si>
  <si>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</si>
  <si>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</si>
  <si>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</si>
  <si>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</si>
  <si>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</si>
  <si>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</si>
  <si>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</si>
  <si>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</si>
  <si>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</si>
  <si>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</si>
  <si>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</si>
  <si>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</si>
  <si>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</si>
  <si>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</si>
  <si>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</si>
  <si>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</si>
  <si>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</si>
  <si>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</si>
  <si>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</si>
  <si>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</si>
  <si>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</si>
  <si>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</si>
  <si>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</si>
  <si>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</si>
  <si>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</si>
  <si>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</si>
  <si>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</si>
  <si>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</si>
  <si>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</si>
  <si>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</si>
  <si>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</si>
  <si>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</si>
  <si>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</si>
  <si>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</si>
  <si>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</si>
  <si>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</si>
  <si>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</si>
  <si>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</si>
  <si>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</si>
  <si>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</si>
  <si>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</si>
  <si>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</si>
  <si>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</si>
  <si>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</si>
  <si>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</si>
  <si>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</si>
  <si>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</si>
  <si>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</si>
  <si>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</si>
  <si>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</si>
  <si>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</si>
  <si>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</si>
  <si>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</si>
  <si>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</si>
  <si>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</si>
  <si>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</si>
  <si>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NE</t>
  </si>
  <si>
    <t>1071</t>
  </si>
  <si>
    <t>stanje na dan 31.03.2018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</si>
  <si>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</si>
  <si>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01.01.2018. do 31.03.2018</t>
  </si>
  <si>
    <t>u razdoblju 01.01.2018. do 31.03.2018.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</si>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</sst>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1" fillId="0" borderId="10" xfId="39" applyNumberFormat="1" applyFont="1" applyFill="1" applyBorder="1" applyAlignment="1" applyProtection="1">
      <alignment vertical="center"/>
      <protection hidden="1"/>
    </xf>
    <xf numFmtId="3" fontId="1" fillId="0" borderId="10" xfId="39" applyNumberFormat="1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M20" sqref="M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43101</v>
      </c>
      <c r="F2" s="12"/>
      <c r="G2" s="13" t="s">
        <v>250</v>
      </c>
      <c r="H2" s="120">
        <v>43190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10020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327</v>
      </c>
      <c r="E24" s="163"/>
      <c r="F24" s="163"/>
      <c r="G24" s="164"/>
      <c r="H24" s="51" t="s">
        <v>261</v>
      </c>
      <c r="I24" s="122"/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331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/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/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/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/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5">
      <selection activeCell="K54" sqref="K54"/>
    </sheetView>
  </sheetViews>
  <sheetFormatPr defaultColWidth="9.140625" defaultRowHeight="12.75"/>
  <cols>
    <col min="1" max="10" width="9.140625" style="52" customWidth="1"/>
    <col min="11" max="11" width="10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SUM(J9+J16+J26+J35)</f>
        <v>124416262.88999999</v>
      </c>
      <c r="K8" s="53">
        <f>K9+K16+K26+K35+K39</f>
        <v>125542842.66000001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1342190.33</v>
      </c>
      <c r="K9" s="53">
        <f>SUM(K10:K15)</f>
        <v>1233197.87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1342190.33</v>
      </c>
      <c r="K15" s="7">
        <v>1233197.87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97601150.94999999</v>
      </c>
      <c r="K16" s="53">
        <f>SUM(K17:K25)</f>
        <v>98828223.79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21074423.47</v>
      </c>
      <c r="K17" s="7">
        <v>21074423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44285334.16</v>
      </c>
      <c r="K18" s="7">
        <v>43590391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25861313.56</v>
      </c>
      <c r="K19" s="7">
        <v>25280009.62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4024141.39</v>
      </c>
      <c r="K20" s="7">
        <v>5340659.65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1639982</v>
      </c>
      <c r="K22" s="7">
        <v>1445981.6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539348.74</v>
      </c>
      <c r="K23" s="7">
        <v>1922389.18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176607.63</v>
      </c>
      <c r="K24" s="7">
        <v>174369.74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25472921.61</v>
      </c>
      <c r="K26" s="53">
        <f>SUM(K27:K34)</f>
        <v>25481421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17616813.36</v>
      </c>
      <c r="K27" s="7">
        <v>17616813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7827308.25</v>
      </c>
      <c r="K28" s="7">
        <v>7835808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28800</v>
      </c>
      <c r="K31" s="7">
        <v>28800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SUM(J41+J49+J56+J64)</f>
        <v>70918698.56000002</v>
      </c>
      <c r="K40" s="53">
        <f>K41+K49+K56+K64</f>
        <v>69094734.73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34893373.120000005</v>
      </c>
      <c r="K41" s="53">
        <f>SUM(K42:K48)</f>
        <v>35473926.730000004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3064796.39</v>
      </c>
      <c r="K42" s="7">
        <v>3108260.01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1352505.85</v>
      </c>
      <c r="K44" s="7">
        <v>1984983.55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2698698.15</v>
      </c>
      <c r="K45" s="7">
        <v>2603310.44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27777372.73</v>
      </c>
      <c r="K47" s="7">
        <v>27777372.73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33107470.39</v>
      </c>
      <c r="K49" s="53">
        <f>SUM(K50:K55)</f>
        <v>32643360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1606075.13</v>
      </c>
      <c r="K50" s="7">
        <v>3135461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29922193.19</v>
      </c>
      <c r="K51" s="7">
        <v>28348362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36754.56</v>
      </c>
      <c r="K53" s="7">
        <v>55701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1542447.51</v>
      </c>
      <c r="K54" s="7">
        <v>1103836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138787.9</v>
      </c>
      <c r="K56" s="53">
        <f>SUM(K57:K63)</f>
        <v>78788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138787.9</v>
      </c>
      <c r="K62" s="7">
        <v>78788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2779067.15</v>
      </c>
      <c r="K64" s="7">
        <v>898660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101841.99</v>
      </c>
      <c r="K65" s="7">
        <v>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SUM(J7+J8+J40+J65)</f>
        <v>195436803.44</v>
      </c>
      <c r="K66" s="53">
        <f>K7+K8+K40+K65</f>
        <v>194637577.39000002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SUM(J70+J71+J72+J78+J79+J82+J85)</f>
        <v>94740428.38</v>
      </c>
      <c r="K69" s="54">
        <f>SUM(K70+K71+K72+K78+K79+K82+K85)</f>
        <v>94792594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113504000</v>
      </c>
      <c r="K70" s="7">
        <v>113504000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5385620.09</v>
      </c>
      <c r="K71" s="7">
        <v>5385620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SUM(J73+J74-J74+J76+J77)</f>
        <v>7521201.21</v>
      </c>
      <c r="K72" s="53">
        <f>K73+K74-K75+K76+K77</f>
        <v>7521201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7521201.21</v>
      </c>
      <c r="K73" s="7">
        <v>7521201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SUM(J80-J81)</f>
        <v>-32806132.92</v>
      </c>
      <c r="K79" s="53">
        <f>K80-K81</f>
        <v>-31670393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32806132.92</v>
      </c>
      <c r="K81" s="7">
        <v>31670393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SUM(J83-J84)</f>
        <v>1135740</v>
      </c>
      <c r="K82" s="53">
        <f>K83-K84</f>
        <v>52166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1135740</v>
      </c>
      <c r="K83" s="7">
        <v>52166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52791403</v>
      </c>
      <c r="K90" s="292">
        <v>51317471.29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15000000</v>
      </c>
      <c r="K92" s="293">
        <v>14212500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37791403</v>
      </c>
      <c r="K93" s="293">
        <v>37104971.29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47477108.52</v>
      </c>
      <c r="K100" s="53">
        <f>SUM(K101:K112)</f>
        <v>47606877.45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293">
        <v>222871.14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0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9712666</v>
      </c>
      <c r="K103" s="293">
        <v>9037666.65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33215472.97</v>
      </c>
      <c r="K105" s="293">
        <v>33540590.91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3059701.28</v>
      </c>
      <c r="K108" s="293">
        <v>3322080.75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1488653.27</v>
      </c>
      <c r="K109" s="293">
        <v>1483053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615</v>
      </c>
      <c r="K110" s="293">
        <v>615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427862.66</v>
      </c>
      <c r="K113" s="293">
        <v>920634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SUM(J69+J86+J90+J100+J113)</f>
        <v>195436802.56</v>
      </c>
      <c r="K114" s="53">
        <f>K69+K86+K90+K100+K113</f>
        <v>194637576.74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L62" sqref="L6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44237488</v>
      </c>
      <c r="K7" s="54">
        <f>SUM(K8:K9)</f>
        <v>44237488</v>
      </c>
      <c r="L7" s="54">
        <f>SUM(L8:L9)</f>
        <v>46566764</v>
      </c>
      <c r="M7" s="54">
        <f>SUM(M8:M9)</f>
        <v>46566764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42951653</v>
      </c>
      <c r="K8" s="7">
        <v>42951653</v>
      </c>
      <c r="L8" s="7">
        <v>45356422</v>
      </c>
      <c r="M8" s="7">
        <v>45356422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1285835</v>
      </c>
      <c r="K9" s="7">
        <v>1285835</v>
      </c>
      <c r="L9" s="7">
        <v>1210342</v>
      </c>
      <c r="M9" s="7">
        <v>1210342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41962217</v>
      </c>
      <c r="K10" s="53">
        <f>K11+K12+K16+K20+K21+K22+K25+K26</f>
        <v>41962217</v>
      </c>
      <c r="L10" s="53">
        <f>L11+L12+L16+L20+L21+L22+L25+L26</f>
        <v>45613591</v>
      </c>
      <c r="M10" s="53">
        <f>M11+M12+M16+M20+M21+M22+M25+M26</f>
        <v>45613591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-33119</v>
      </c>
      <c r="K11" s="7">
        <v>-33119</v>
      </c>
      <c r="L11" s="7">
        <v>-630795</v>
      </c>
      <c r="M11" s="7">
        <v>-630795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25880453</v>
      </c>
      <c r="K12" s="53">
        <f>SUM(K13:K15)</f>
        <v>25880453</v>
      </c>
      <c r="L12" s="53">
        <f>SUM(L13:L15)</f>
        <v>27937053</v>
      </c>
      <c r="M12" s="53">
        <f>SUM(M13:M15)</f>
        <v>27937053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16611865</v>
      </c>
      <c r="K13" s="7">
        <v>16611865</v>
      </c>
      <c r="L13" s="7">
        <v>17156808</v>
      </c>
      <c r="M13" s="7">
        <v>17156808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4944902</v>
      </c>
      <c r="K14" s="7">
        <v>4944902</v>
      </c>
      <c r="L14" s="7">
        <v>5325544</v>
      </c>
      <c r="M14" s="7">
        <v>5325544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4323686</v>
      </c>
      <c r="K15" s="7">
        <v>4323686</v>
      </c>
      <c r="L15" s="7">
        <v>5454701</v>
      </c>
      <c r="M15" s="7">
        <v>5454701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11468593</v>
      </c>
      <c r="K16" s="53">
        <f>SUM(K17:K19)</f>
        <v>11468593</v>
      </c>
      <c r="L16" s="53">
        <f>SUM(L17:L19)</f>
        <v>13355231</v>
      </c>
      <c r="M16" s="53">
        <f>SUM(M17:M19)</f>
        <v>13355231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7647192</v>
      </c>
      <c r="K17" s="7">
        <v>7647192</v>
      </c>
      <c r="L17" s="7">
        <v>8700523</v>
      </c>
      <c r="M17" s="7">
        <v>8700523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2231984</v>
      </c>
      <c r="K18" s="7">
        <v>2231984</v>
      </c>
      <c r="L18" s="7">
        <v>2782111</v>
      </c>
      <c r="M18" s="7">
        <v>2782111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1589417</v>
      </c>
      <c r="K19" s="7">
        <v>1589417</v>
      </c>
      <c r="L19" s="7">
        <v>1872597</v>
      </c>
      <c r="M19" s="7">
        <v>1872597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2663862</v>
      </c>
      <c r="K20" s="7">
        <v>2663862</v>
      </c>
      <c r="L20" s="7">
        <v>2449833</v>
      </c>
      <c r="M20" s="7">
        <v>2449833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1639748</v>
      </c>
      <c r="K21" s="7">
        <v>1639748</v>
      </c>
      <c r="L21" s="7">
        <v>2076137</v>
      </c>
      <c r="M21" s="7">
        <v>2076137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24160</v>
      </c>
      <c r="K22" s="53">
        <f>SUM(K23:K24)</f>
        <v>24160</v>
      </c>
      <c r="L22" s="53">
        <f>SUM(L23:L24)</f>
        <v>28364</v>
      </c>
      <c r="M22" s="53">
        <f>SUM(M23:M24)</f>
        <v>28364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24160</v>
      </c>
      <c r="K24" s="7">
        <v>24160</v>
      </c>
      <c r="L24" s="7">
        <v>28364</v>
      </c>
      <c r="M24" s="7">
        <v>28364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318520</v>
      </c>
      <c r="K26" s="7">
        <v>318520</v>
      </c>
      <c r="L26" s="7">
        <v>397768</v>
      </c>
      <c r="M26" s="7">
        <v>397768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31431</v>
      </c>
      <c r="K27" s="53">
        <f>SUM(K28:K32)</f>
        <v>31431</v>
      </c>
      <c r="L27" s="53">
        <f>SUM(L28:L32)</f>
        <v>1781</v>
      </c>
      <c r="M27" s="53">
        <f>SUM(M28:M32)</f>
        <v>1781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0</v>
      </c>
      <c r="K28" s="7">
        <v>0</v>
      </c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31431</v>
      </c>
      <c r="K29" s="7">
        <v>31431</v>
      </c>
      <c r="L29" s="7">
        <v>1781</v>
      </c>
      <c r="M29" s="7">
        <v>1781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720940</v>
      </c>
      <c r="K33" s="53">
        <f>SUM(K34:K37)</f>
        <v>720940</v>
      </c>
      <c r="L33" s="53">
        <f>SUM(L34:L37)</f>
        <v>902788</v>
      </c>
      <c r="M33" s="53">
        <f>SUM(M34:M37)</f>
        <v>902788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506478</v>
      </c>
      <c r="K35" s="7">
        <v>506478</v>
      </c>
      <c r="L35" s="7">
        <v>605471</v>
      </c>
      <c r="M35" s="7">
        <v>605471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214462</v>
      </c>
      <c r="K37" s="7">
        <v>214462</v>
      </c>
      <c r="L37" s="7">
        <v>297317</v>
      </c>
      <c r="M37" s="7">
        <v>297317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44268919</v>
      </c>
      <c r="K42" s="53">
        <f>K7+K27+K38+K40</f>
        <v>44268919</v>
      </c>
      <c r="L42" s="53">
        <f>L7+L27+L38+L40</f>
        <v>46568545</v>
      </c>
      <c r="M42" s="53">
        <f>M7+M27+M38+M40</f>
        <v>46568545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42683157</v>
      </c>
      <c r="K43" s="53">
        <f>K10+K33+K39+K41</f>
        <v>42683157</v>
      </c>
      <c r="L43" s="53">
        <f>L10+L33+L39+L41</f>
        <v>46516379</v>
      </c>
      <c r="M43" s="53">
        <f>M10+M33+M39+M41</f>
        <v>46516379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1585762</v>
      </c>
      <c r="K44" s="53">
        <f>K42-K43</f>
        <v>1585762</v>
      </c>
      <c r="L44" s="53">
        <f>L42-L43</f>
        <v>52166</v>
      </c>
      <c r="M44" s="53">
        <f>M42-M43</f>
        <v>52166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1585762</v>
      </c>
      <c r="K45" s="53">
        <f>IF(K42&gt;K43,K42-K43,0)</f>
        <v>1585762</v>
      </c>
      <c r="L45" s="53">
        <f>IF(L42&gt;L43,L42-L43,0)</f>
        <v>52166</v>
      </c>
      <c r="M45" s="53">
        <f>IF(M42&gt;M43,M42-M43,0)</f>
        <v>52166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1585762</v>
      </c>
      <c r="K48" s="53">
        <f>K44-K47</f>
        <v>1585762</v>
      </c>
      <c r="L48" s="53">
        <f>L44-L47</f>
        <v>52166</v>
      </c>
      <c r="M48" s="53">
        <f>M44-M47</f>
        <v>52166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1585762</v>
      </c>
      <c r="K49" s="53">
        <f>IF(K48&gt;0,K48,0)</f>
        <v>1585762</v>
      </c>
      <c r="L49" s="53">
        <f>IF(L48&gt;0,L48,0)</f>
        <v>52166</v>
      </c>
      <c r="M49" s="53">
        <f>IF(M48&gt;0,M48,0)</f>
        <v>52166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1585762</v>
      </c>
      <c r="K56" s="6">
        <v>1585762</v>
      </c>
      <c r="L56" s="6">
        <v>52166</v>
      </c>
      <c r="M56" s="6">
        <v>52166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1585762</v>
      </c>
      <c r="K67" s="61">
        <f>K56+K66</f>
        <v>1585762</v>
      </c>
      <c r="L67" s="61">
        <f>L56+L66</f>
        <v>52166</v>
      </c>
      <c r="M67" s="61">
        <f>M56+M66</f>
        <v>52166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O44" sqref="O4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1585762</v>
      </c>
      <c r="K7" s="7">
        <v>52165.6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2663862</v>
      </c>
      <c r="K8" s="7">
        <v>2449833</v>
      </c>
    </row>
    <row r="9" spans="1:11" ht="12.75">
      <c r="A9" s="294" t="s">
        <v>42</v>
      </c>
      <c r="B9" s="295"/>
      <c r="C9" s="295"/>
      <c r="D9" s="295"/>
      <c r="E9" s="295"/>
      <c r="F9" s="295"/>
      <c r="G9" s="295"/>
      <c r="H9" s="295"/>
      <c r="I9" s="1">
        <v>3</v>
      </c>
      <c r="J9" s="5">
        <v>7571884</v>
      </c>
      <c r="K9" s="7">
        <v>129768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464110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224950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33602</v>
      </c>
      <c r="K12" s="7">
        <v>524810.37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12080060</v>
      </c>
      <c r="K13" s="53">
        <f>SUM(K7:K12)</f>
        <v>3620686.97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5428972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580554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537725</v>
      </c>
      <c r="K17" s="7">
        <v>1781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5966697</v>
      </c>
      <c r="K18" s="53">
        <f>SUM(K14:K17)</f>
        <v>582335</v>
      </c>
    </row>
    <row r="19" spans="1:11" ht="21.75" customHeight="1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6113363</v>
      </c>
      <c r="K19" s="53">
        <f>IF(K13&gt;K18,K13-K18,0)</f>
        <v>3038351.97</v>
      </c>
    </row>
    <row r="20" spans="1:11" ht="24" customHeight="1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818671</v>
      </c>
      <c r="K22" s="7">
        <v>554982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30264</v>
      </c>
      <c r="K24" s="7">
        <v>1592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128562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848935</v>
      </c>
      <c r="K27" s="53">
        <f>SUM(K22:K26)</f>
        <v>685136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3568127</v>
      </c>
      <c r="K28" s="7">
        <v>4129963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3568127</v>
      </c>
      <c r="K31" s="53">
        <f>SUM(K28:K30)</f>
        <v>4129963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/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2719192</v>
      </c>
      <c r="K33" s="53">
        <f>IF(K31&gt;K27,K31-K27,0)</f>
        <v>3444827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1744554.77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1744554.77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2321767</v>
      </c>
      <c r="K39" s="7">
        <v>2766311.87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533677</v>
      </c>
      <c r="K41" s="7">
        <v>452174.84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94710</v>
      </c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2950154</v>
      </c>
      <c r="K44" s="53">
        <f>SUM(K39:K43)</f>
        <v>3218486.71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2950154</v>
      </c>
      <c r="K46" s="53">
        <f>IF(K44&gt;K38,K44-K38,0)</f>
        <v>1473931.94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444017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1880406.9699999997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755952</v>
      </c>
      <c r="K49" s="7">
        <v>2779067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444017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1880407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1199969</v>
      </c>
      <c r="K52" s="61">
        <f>K49+K50-K51</f>
        <v>898660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1" sqref="A11:H11"/>
    </sheetView>
  </sheetViews>
  <sheetFormatPr defaultColWidth="9.140625" defaultRowHeight="12.75"/>
  <cols>
    <col min="1" max="4" width="9.140625" style="76" customWidth="1"/>
    <col min="5" max="5" width="13.8515625" style="76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282</v>
      </c>
      <c r="D2" s="284"/>
      <c r="E2" s="77">
        <v>43101</v>
      </c>
      <c r="F2" s="43" t="s">
        <v>250</v>
      </c>
      <c r="G2" s="285">
        <v>43190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113504000</v>
      </c>
      <c r="K5" s="45">
        <v>113504000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5385620</v>
      </c>
      <c r="K6" s="46">
        <v>5385620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7521201</v>
      </c>
      <c r="K7" s="46">
        <v>7521201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-32806133</v>
      </c>
      <c r="K8" s="46">
        <v>-31670393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1585762</v>
      </c>
      <c r="K9" s="46">
        <v>52166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95190450</v>
      </c>
      <c r="K14" s="79">
        <f>SUM(K5:K13)</f>
        <v>94792594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Darinka Fištrek</cp:lastModifiedBy>
  <cp:lastPrinted>2018-04-24T12:38:16Z</cp:lastPrinted>
  <dcterms:created xsi:type="dcterms:W3CDTF">2008-10-17T11:51:54Z</dcterms:created>
  <dcterms:modified xsi:type="dcterms:W3CDTF">2018-04-24T13:16:24Z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