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<sst xmlns="http://schemas.openxmlformats.org/spreadsheetml/2006/main" count="405" uniqueCount="352">
  <si>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</si>
  <si>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</si>
  <si>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</si>
  <si>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</si>
  <si>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</si>
  <si>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</si>
  <si>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</si>
  <si>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</si>
  <si>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</si>
  <si>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</si>
  <si>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</si>
  <si>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</si>
  <si>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</si>
  <si>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</si>
  <si>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</si>
  <si>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</si>
  <si>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</si>
  <si>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</si>
  <si>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</si>
  <si>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</si>
  <si>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</si>
  <si>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</si>
  <si>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</si>
  <si>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</si>
  <si>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</si>
  <si>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</si>
  <si>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</si>
  <si>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</si>
  <si>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</si>
  <si>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</si>
  <si>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</si>
  <si>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</si>
  <si>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</si>
  <si>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</si>
  <si>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</si>
  <si>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</si>
  <si>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</si>
  <si>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</si>
  <si>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</si>
  <si>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</si>
  <si>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</si>
  <si>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</si>
  <si>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</si>
  <si>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</si>
  <si>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</si>
  <si>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</si>
  <si>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</si>
  <si>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</si>
  <si>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</si>
  <si>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</si>
  <si>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</si>
  <si>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</si>
  <si>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</si>
  <si>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</si>
  <si>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</si>
  <si>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</si>
  <si>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</si>
  <si>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</si>
  <si>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</si>
  <si>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</si>
  <si>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</si>
  <si>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</si>
  <si>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</si>
  <si>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</si>
  <si>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</si>
  <si>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</si>
  <si>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</si>
  <si>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</si>
  <si>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</si>
  <si>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</si>
  <si>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</si>
  <si>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</si>
  <si>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</si>
  <si>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</si>
  <si>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</si>
  <si>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</si>
  <si>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</si>
  <si>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</si>
  <si>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</si>
  <si>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</si>
  <si>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</si>
  <si>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</si>
  <si>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</si>
  <si>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</si>
  <si>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</si>
  <si>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</si>
  <si>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</si>
  <si>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</si>
  <si>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</si>
  <si>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</si>
  <si>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</si>
  <si>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</si>
  <si>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</si>
  <si>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</si>
  <si>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</si>
  <si>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</si>
  <si>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</si>
  <si>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</si>
  <si>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</si>
  <si>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</si>
  <si>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</si>
  <si>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</si>
  <si>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</si>
  <si>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</si>
  <si>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</si>
  <si>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</si>
  <si>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</si>
  <si>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</si>
  <si>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</si>
  <si>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</si>
  <si>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</si>
  <si>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</si>
  <si>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</si>
  <si>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</si>
  <si>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</si>
  <si>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</si>
  <si>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</si>
  <si>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</si>
  <si>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</si>
  <si>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</si>
  <si>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</si>
  <si>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</si>
  <si>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</si>
  <si>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</si>
  <si>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</si>
  <si>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</si>
  <si>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</si>
  <si>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</si>
  <si>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</si>
  <si>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</si>
  <si>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</si>
  <si>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</si>
  <si>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</si>
  <si>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</si>
  <si>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</si>
  <si>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</si>
  <si>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</si>
  <si>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</si>
  <si>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</si>
  <si>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</si>
  <si>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</si>
  <si>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</si>
  <si>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</si>
  <si>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</si>
  <si>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</si>
  <si>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</si>
  <si>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</si>
  <si>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</si>
  <si>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</si>
  <si>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</si>
  <si>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</si>
  <si>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</si>
  <si>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</si>
  <si>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</si>
  <si>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</si>
  <si>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</si>
  <si>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</si>
  <si>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</si>
  <si>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</si>
  <si>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</si>
  <si>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</si>
  <si>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</si>
  <si>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</si>
  <si>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</si>
  <si>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</si>
  <si>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</si>
  <si>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</si>
  <si>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</si>
  <si>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</si>
  <si>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</si>
  <si>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</si>
  <si>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</si>
  <si>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</si>
  <si>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</si>
  <si>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</si>
  <si>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</si>
  <si>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</si>
  <si>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</si>
  <si>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</si>
  <si>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</si>
  <si>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</si>
  <si>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</si>
  <si>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</si>
  <si>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</si>
  <si>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</si>
  <si>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</si>
  <si>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</si>
  <si>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</si>
  <si>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</si>
  <si>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</si>
  <si>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</si>
  <si>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</si>
  <si>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</si>
  <si>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</si>
  <si>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</si>
  <si>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</si>
  <si>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</si>
  <si>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</si>
  <si>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</si>
  <si>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</si>
  <si>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</si>
  <si>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</si>
  <si>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</si>
  <si>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</si>
  <si>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</si>
  <si>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</si>
  <si>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</si>
  <si>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</si>
  <si>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</si>
  <si>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</si>
  <si>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</si>
  <si>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</si>
  <si>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</si>
  <si>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</si>
  <si>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</si>
  <si>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</si>
  <si>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</si>
  <si>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</si>
  <si>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</si>
  <si>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</si>
  <si>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</si>
  <si>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</si>
  <si>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</si>
  <si>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</si>
  <si>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</si>
  <si>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</si>
  <si>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</si>
  <si>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</si>
  <si>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</si>
  <si>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</si>
  <si>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</si>
  <si>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</si>
  <si>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</si>
  <si>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</si>
  <si>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</si>
  <si>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</si>
  <si>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</si>
  <si>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</si>
  <si>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</si>
  <si>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</si>
  <si>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</si>
  <si>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</si>
  <si>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</si>
  <si>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</si>
  <si>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</si>
  <si>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</si>
  <si>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</si>
  <si>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</si>
  <si>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</si>
  <si>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</si>
  <si>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</si>
  <si>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</si>
  <si>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</si>
  <si>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</si>
  <si>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</si>
  <si>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</si>
  <si>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</si>
  <si>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</si>
  <si>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</si>
  <si>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</si>
  <si>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</si>
  <si>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</si>
  <si>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</si>
  <si>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</si>
  <si>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</si>
  <si>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</si>
  <si>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</si>
  <si>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</si>
  <si>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</si>
  <si>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</si>
  <si>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</si>
  <si>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</si>
  <si>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</si>
  <si>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</si>
  <si>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</si>
  <si>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</si>
  <si>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</si>
  <si>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</si>
  <si>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</si>
  <si>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</si>
  <si>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</si>
  <si>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</si>
  <si>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</si>
  <si>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</si>
  <si>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</si>
  <si>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</si>
  <si>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</si>
  <si>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</si>
  <si>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</si>
  <si>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</si>
  <si>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</si>
  <si>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</si>
  <si>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</si>
  <si>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</si>
  <si>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</si>
  <si>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</si>
  <si>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</si>
  <si>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</si>
  <si>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</si>
  <si>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</si>
  <si>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</si>
  <si>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</si>
  <si>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</si>
  <si>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</si>
  <si>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</si>
  <si>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</si>
  <si>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</si>
  <si>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</si>
  <si>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</si>
  <si>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</si>
  <si>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</si>
  <si>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</si>
  <si>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</si>
  <si>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</si>
  <si>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</si>
  <si>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</si>
  <si>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</si>
  <si>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</si>
  <si>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</si>
  <si>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</si>
  <si>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</si>
  <si>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</si>
  <si>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</si>
  <si>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31.03.2018.</t>
  </si>
  <si>
    <t>01.01.2018.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</si>
  <si>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</si>
  <si>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</si>
  <si>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</si>
  <si>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</si>
  <si>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</si>
  <si>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</si>
  <si>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</si>
  <si>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</si>
  <si>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</si>
  <si>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1071</t>
  </si>
  <si>
    <t>PREHRANA TRGOVINA</t>
  </si>
  <si>
    <t>ZAGREB,UTINJSKA 48</t>
  </si>
  <si>
    <t>032777607</t>
  </si>
  <si>
    <t>DESORTIS</t>
  </si>
  <si>
    <t>ZAGREB,NOVA CESTA 93</t>
  </si>
  <si>
    <t>01848160</t>
  </si>
  <si>
    <t>DARINKA FIŠTREK</t>
  </si>
  <si>
    <t>013688418</t>
  </si>
  <si>
    <t>013822384</t>
  </si>
  <si>
    <t>darinka.fistrek@klara.hr</t>
  </si>
  <si>
    <t>PETAR THUR</t>
  </si>
  <si>
    <t>stanje na dan 31.03.2018.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</si>
  <si>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</si>
  <si>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01.01.2018. do 31.03.2018.</t>
  </si>
  <si>
    <r>
      <t xml:space="preserve">Obveznik: </t>
    </r>
    <r>
      <rPr>
        <b/>
        <u val="single"/>
        <sz val="10"/>
        <rFont val="Arial"/>
        <family val="2"/>
      </rPr>
      <t>ZAGREBAČKE PEKARNE D.D.</t>
    </r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</si>
  <si>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</si>
  <si>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>31.12.2018.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</si>
</sst>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9">
      <selection activeCell="L53" sqref="L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7" t="s">
        <v>248</v>
      </c>
      <c r="B1" s="178"/>
      <c r="C1" s="17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19" t="s">
        <v>324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251</v>
      </c>
      <c r="B6" s="141"/>
      <c r="C6" s="132" t="s">
        <v>325</v>
      </c>
      <c r="D6" s="13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2" t="s">
        <v>252</v>
      </c>
      <c r="B8" s="143"/>
      <c r="C8" s="132" t="s">
        <v>326</v>
      </c>
      <c r="D8" s="13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9" t="s">
        <v>253</v>
      </c>
      <c r="B10" s="130"/>
      <c r="C10" s="132" t="s">
        <v>327</v>
      </c>
      <c r="D10" s="13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254</v>
      </c>
      <c r="B12" s="141"/>
      <c r="C12" s="144" t="s">
        <v>328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255</v>
      </c>
      <c r="B14" s="141"/>
      <c r="C14" s="147">
        <v>10020</v>
      </c>
      <c r="D14" s="148"/>
      <c r="E14" s="16"/>
      <c r="F14" s="144" t="s">
        <v>329</v>
      </c>
      <c r="G14" s="145"/>
      <c r="H14" s="145"/>
      <c r="I14" s="14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256</v>
      </c>
      <c r="B16" s="141"/>
      <c r="C16" s="144" t="s">
        <v>330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257</v>
      </c>
      <c r="B18" s="141"/>
      <c r="C18" s="149" t="s">
        <v>331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258</v>
      </c>
      <c r="B20" s="141"/>
      <c r="C20" s="149" t="s">
        <v>332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259</v>
      </c>
      <c r="B22" s="141"/>
      <c r="C22" s="120">
        <v>133</v>
      </c>
      <c r="D22" s="144" t="s">
        <v>329</v>
      </c>
      <c r="E22" s="152"/>
      <c r="F22" s="153"/>
      <c r="G22" s="140"/>
      <c r="H22" s="15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260</v>
      </c>
      <c r="B24" s="141"/>
      <c r="C24" s="120">
        <v>21</v>
      </c>
      <c r="D24" s="144" t="s">
        <v>329</v>
      </c>
      <c r="E24" s="152"/>
      <c r="F24" s="152"/>
      <c r="G24" s="153"/>
      <c r="H24" s="51" t="s">
        <v>261</v>
      </c>
      <c r="I24" s="121">
        <v>661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0" t="s">
        <v>262</v>
      </c>
      <c r="B26" s="141"/>
      <c r="C26" s="122" t="s">
        <v>333</v>
      </c>
      <c r="D26" s="25"/>
      <c r="E26" s="33"/>
      <c r="F26" s="24"/>
      <c r="G26" s="155" t="s">
        <v>263</v>
      </c>
      <c r="H26" s="141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44" t="s">
        <v>335</v>
      </c>
      <c r="B32" s="152"/>
      <c r="C32" s="152"/>
      <c r="D32" s="153"/>
      <c r="E32" s="163" t="s">
        <v>336</v>
      </c>
      <c r="F32" s="164"/>
      <c r="G32" s="164"/>
      <c r="H32" s="132" t="s">
        <v>337</v>
      </c>
      <c r="I32" s="133"/>
      <c r="J32" s="10"/>
      <c r="K32" s="10"/>
      <c r="L32" s="10"/>
    </row>
    <row r="33" spans="1:12" ht="12.75">
      <c r="A33" s="107"/>
      <c r="B33" s="20"/>
      <c r="C33" s="34"/>
      <c r="D33" s="127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4" t="s">
        <v>338</v>
      </c>
      <c r="B34" s="152"/>
      <c r="C34" s="152"/>
      <c r="D34" s="153"/>
      <c r="E34" s="163" t="s">
        <v>339</v>
      </c>
      <c r="F34" s="164"/>
      <c r="G34" s="164"/>
      <c r="H34" s="132" t="s">
        <v>340</v>
      </c>
      <c r="I34" s="133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2"/>
      <c r="B37" s="30"/>
      <c r="C37" s="168"/>
      <c r="D37" s="169"/>
      <c r="E37" s="16"/>
      <c r="F37" s="168"/>
      <c r="G37" s="169"/>
      <c r="H37" s="16"/>
      <c r="I37" s="94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9" t="s">
        <v>267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2"/>
      <c r="B45" s="30"/>
      <c r="C45" s="168"/>
      <c r="D45" s="169"/>
      <c r="E45" s="16"/>
      <c r="F45" s="168"/>
      <c r="G45" s="170"/>
      <c r="H45" s="35"/>
      <c r="I45" s="106"/>
      <c r="J45" s="10"/>
      <c r="K45" s="10"/>
      <c r="L45" s="10"/>
    </row>
    <row r="46" spans="1:12" ht="12.75">
      <c r="A46" s="129" t="s">
        <v>268</v>
      </c>
      <c r="B46" s="173"/>
      <c r="C46" s="144" t="s">
        <v>341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9" t="s">
        <v>270</v>
      </c>
      <c r="B48" s="173"/>
      <c r="C48" s="174" t="s">
        <v>342</v>
      </c>
      <c r="D48" s="175"/>
      <c r="E48" s="176"/>
      <c r="F48" s="16"/>
      <c r="G48" s="51" t="s">
        <v>271</v>
      </c>
      <c r="H48" s="174" t="s">
        <v>343</v>
      </c>
      <c r="I48" s="17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9" t="s">
        <v>257</v>
      </c>
      <c r="B50" s="173"/>
      <c r="C50" s="185" t="s">
        <v>344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272</v>
      </c>
      <c r="B52" s="141"/>
      <c r="C52" s="174" t="s">
        <v>345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7"/>
      <c r="B53" s="20"/>
      <c r="C53" s="179" t="s">
        <v>273</v>
      </c>
      <c r="D53" s="179"/>
      <c r="E53" s="179"/>
      <c r="F53" s="179"/>
      <c r="G53" s="179"/>
      <c r="H53" s="17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6" t="s">
        <v>274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307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O88" sqref="O8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146664240</v>
      </c>
      <c r="K8" s="53">
        <f>K9+K16+K26+K35+K39</f>
        <v>146063967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17807170</v>
      </c>
      <c r="K9" s="53">
        <f>SUM(K10:K15)</f>
        <v>15841769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1996371</v>
      </c>
      <c r="K11" s="7">
        <v>1972112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14468609</v>
      </c>
      <c r="K12" s="7">
        <v>12636459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1342190</v>
      </c>
      <c r="K15" s="7">
        <v>1233198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128444671</v>
      </c>
      <c r="K16" s="53">
        <f>SUM(K17:K25)</f>
        <v>129814403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35514989</v>
      </c>
      <c r="K17" s="7">
        <v>35514989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54484540</v>
      </c>
      <c r="K18" s="7">
        <v>53697043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27598291</v>
      </c>
      <c r="K19" s="7">
        <v>27148337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4897151</v>
      </c>
      <c r="K20" s="7">
        <v>6370056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1639982</v>
      </c>
      <c r="K22" s="7">
        <v>1445982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539349</v>
      </c>
      <c r="K23" s="7">
        <v>1922389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176608</v>
      </c>
      <c r="K24" s="7">
        <v>174370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3593761</v>
      </c>
      <c r="K25" s="7">
        <v>3541237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342408</v>
      </c>
      <c r="K26" s="53">
        <f>SUM(K27:K34)</f>
        <v>342408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223800</v>
      </c>
      <c r="K31" s="7">
        <v>228800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50658</v>
      </c>
      <c r="K32" s="7">
        <v>50658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62950</v>
      </c>
      <c r="K33" s="7">
        <v>62950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5000</v>
      </c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69991</v>
      </c>
      <c r="K35" s="53">
        <f>SUM(K36:K38)</f>
        <v>65387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69991</v>
      </c>
      <c r="K38" s="7">
        <v>65387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87189535</v>
      </c>
      <c r="K40" s="53">
        <f>K41+K49+K56+K64</f>
        <v>85140478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47439214</v>
      </c>
      <c r="K41" s="53">
        <f>SUM(K42:K48)</f>
        <v>48955092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3109642</v>
      </c>
      <c r="K42" s="7">
        <v>3159573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1352506</v>
      </c>
      <c r="K44" s="7">
        <v>1984984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14352314</v>
      </c>
      <c r="K45" s="7">
        <v>15185783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28624752</v>
      </c>
      <c r="K47" s="7">
        <v>28624752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34739301</v>
      </c>
      <c r="K49" s="53">
        <f>SUM(K50:K55)</f>
        <v>32955507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32809611</v>
      </c>
      <c r="K51" s="7">
        <v>31357181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192622</v>
      </c>
      <c r="K53" s="7">
        <v>208127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1688590</v>
      </c>
      <c r="K54" s="7">
        <v>1319457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48478</v>
      </c>
      <c r="K55" s="7">
        <v>70742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165819</v>
      </c>
      <c r="K56" s="53">
        <f>SUM(K57:K63)</f>
        <v>105819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165819</v>
      </c>
      <c r="K62" s="7">
        <v>105819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4845201</v>
      </c>
      <c r="K64" s="7">
        <v>3124060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729204</v>
      </c>
      <c r="K65" s="7">
        <v>519189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234582979</v>
      </c>
      <c r="K66" s="53">
        <f>K7+K8+K40+K65</f>
        <v>231723634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97308190</v>
      </c>
      <c r="K69" s="54">
        <f>K70+K71+K72+K78+K79+K82+K85</f>
        <v>96040312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119822800</v>
      </c>
      <c r="K70" s="7">
        <v>119822800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5385620</v>
      </c>
      <c r="K71" s="7">
        <v>5385620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7521201</v>
      </c>
      <c r="K72" s="53">
        <f>K73+K74-K75+K76+K77</f>
        <v>7521201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7521201</v>
      </c>
      <c r="K73" s="7">
        <v>7521201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89660</v>
      </c>
      <c r="K74" s="7">
        <v>89660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89660</v>
      </c>
      <c r="K75" s="7">
        <v>89660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-39545986</v>
      </c>
      <c r="K79" s="53">
        <f>K80-K81</f>
        <v>-37238008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39545986</v>
      </c>
      <c r="K81" s="7">
        <v>37238008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2952317</v>
      </c>
      <c r="K82" s="53">
        <f>K83-K84</f>
        <v>334377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2952317</v>
      </c>
      <c r="K83" s="7">
        <v>334377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1172238</v>
      </c>
      <c r="K85" s="7">
        <v>214322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56127462</v>
      </c>
      <c r="K90" s="53">
        <f>SUM(K91:K99)</f>
        <v>54180064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15000000</v>
      </c>
      <c r="K92" s="7">
        <v>14212500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41127462</v>
      </c>
      <c r="K93" s="7">
        <v>39967564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80601945</v>
      </c>
      <c r="K100" s="53">
        <f>SUM(K101:K112)</f>
        <v>80578187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12657098</v>
      </c>
      <c r="K103" s="7">
        <v>11040474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57473179</v>
      </c>
      <c r="K105" s="7">
        <v>60344203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5588689</v>
      </c>
      <c r="K108" s="7">
        <v>5065443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3622163</v>
      </c>
      <c r="K109" s="7">
        <v>3728949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615</v>
      </c>
      <c r="K110" s="7">
        <v>615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1260201</v>
      </c>
      <c r="K112" s="7">
        <v>398503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545382</v>
      </c>
      <c r="K113" s="7">
        <v>925071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234582979</v>
      </c>
      <c r="K114" s="53">
        <f>K69+K86+K90+K100+K113</f>
        <v>231723634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86041403</v>
      </c>
      <c r="K118" s="7">
        <v>95094066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751512</v>
      </c>
      <c r="K119" s="8">
        <v>946246</v>
      </c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2">
      <selection activeCell="S39" sqref="S3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87485773</v>
      </c>
      <c r="K7" s="54">
        <f>SUM(K8:K9)</f>
        <v>87485773</v>
      </c>
      <c r="L7" s="54">
        <f>SUM(L8:L9)</f>
        <v>94085950</v>
      </c>
      <c r="M7" s="54">
        <f>SUM(M8:M9)</f>
        <v>94085950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83009439</v>
      </c>
      <c r="K8" s="7">
        <v>83009439</v>
      </c>
      <c r="L8" s="7">
        <v>89344486</v>
      </c>
      <c r="M8" s="7">
        <v>89344486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4476334</v>
      </c>
      <c r="K9" s="7">
        <v>4476334</v>
      </c>
      <c r="L9" s="7">
        <v>4741464</v>
      </c>
      <c r="M9" s="7">
        <v>4741464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84747231</v>
      </c>
      <c r="K10" s="53">
        <f>K11+K12+K16+K20+K21+K22+K25+K26</f>
        <v>84747231</v>
      </c>
      <c r="L10" s="53">
        <f>L11+L12+L16+L20+L21+L22+L25+L26</f>
        <v>92729806</v>
      </c>
      <c r="M10" s="53">
        <f>M11+M12+M16+M20+M21+M22+M25+M26</f>
        <v>92729806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-33119</v>
      </c>
      <c r="K11" s="7">
        <v>-33119</v>
      </c>
      <c r="L11" s="7">
        <v>-630795</v>
      </c>
      <c r="M11" s="7">
        <v>-630795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61030711</v>
      </c>
      <c r="K12" s="53">
        <f>SUM(K13:K15)</f>
        <v>61030711</v>
      </c>
      <c r="L12" s="53">
        <f>SUM(L13:L15)</f>
        <v>66457182</v>
      </c>
      <c r="M12" s="53">
        <f>SUM(M13:M15)</f>
        <v>66457182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17744884</v>
      </c>
      <c r="K13" s="7">
        <v>17744884</v>
      </c>
      <c r="L13" s="7">
        <v>18474937</v>
      </c>
      <c r="M13" s="7">
        <v>18474937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36825983</v>
      </c>
      <c r="K14" s="7">
        <v>36825983</v>
      </c>
      <c r="L14" s="7">
        <v>40372356</v>
      </c>
      <c r="M14" s="7">
        <v>40372356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6459844</v>
      </c>
      <c r="K15" s="7">
        <v>6459844</v>
      </c>
      <c r="L15" s="7">
        <v>7609889</v>
      </c>
      <c r="M15" s="7">
        <v>7609889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17029216</v>
      </c>
      <c r="K16" s="53">
        <f>SUM(K17:K19)</f>
        <v>17029216</v>
      </c>
      <c r="L16" s="53">
        <f>SUM(L17:L19)</f>
        <v>20117200</v>
      </c>
      <c r="M16" s="53">
        <f>SUM(M17:M19)</f>
        <v>20117200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11370135</v>
      </c>
      <c r="K17" s="7">
        <v>11370135</v>
      </c>
      <c r="L17" s="7">
        <v>13169176</v>
      </c>
      <c r="M17" s="7">
        <v>13169176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3288364</v>
      </c>
      <c r="K18" s="7">
        <v>3288364</v>
      </c>
      <c r="L18" s="7">
        <v>4123606</v>
      </c>
      <c r="M18" s="7">
        <v>4123606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2370717</v>
      </c>
      <c r="K19" s="7">
        <v>2370717</v>
      </c>
      <c r="L19" s="7">
        <v>2824418</v>
      </c>
      <c r="M19" s="7">
        <v>2824418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3357380</v>
      </c>
      <c r="K20" s="7">
        <v>3357380</v>
      </c>
      <c r="L20" s="7">
        <v>3042327</v>
      </c>
      <c r="M20" s="7">
        <v>3042327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2997269</v>
      </c>
      <c r="K21" s="7">
        <v>2997269</v>
      </c>
      <c r="L21" s="7">
        <v>3280211</v>
      </c>
      <c r="M21" s="7">
        <v>3280211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24160</v>
      </c>
      <c r="K22" s="53">
        <f>SUM(K23:K24)</f>
        <v>24160</v>
      </c>
      <c r="L22" s="53">
        <f>SUM(L23:L24)</f>
        <v>28364</v>
      </c>
      <c r="M22" s="53">
        <f>SUM(M23:M24)</f>
        <v>28364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24160</v>
      </c>
      <c r="K24" s="7">
        <v>24160</v>
      </c>
      <c r="L24" s="7">
        <v>28364</v>
      </c>
      <c r="M24" s="7">
        <v>28364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341614</v>
      </c>
      <c r="K26" s="7">
        <v>341614</v>
      </c>
      <c r="L26" s="7">
        <v>435317</v>
      </c>
      <c r="M26" s="7">
        <v>435317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255531</v>
      </c>
      <c r="K27" s="53">
        <f>SUM(K28:K32)</f>
        <v>255531</v>
      </c>
      <c r="L27" s="53">
        <f>SUM(L28:L32)</f>
        <v>151369</v>
      </c>
      <c r="M27" s="53">
        <f>SUM(M28:M32)</f>
        <v>151369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31453</v>
      </c>
      <c r="K29" s="7">
        <v>31453</v>
      </c>
      <c r="L29" s="7">
        <v>1781</v>
      </c>
      <c r="M29" s="7">
        <v>1781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224078</v>
      </c>
      <c r="K32" s="7">
        <v>224078</v>
      </c>
      <c r="L32" s="7">
        <v>149588</v>
      </c>
      <c r="M32" s="7">
        <v>149588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836540</v>
      </c>
      <c r="K33" s="53">
        <f>SUM(K34:K37)</f>
        <v>836540</v>
      </c>
      <c r="L33" s="53">
        <f>SUM(L34:L37)</f>
        <v>958814</v>
      </c>
      <c r="M33" s="53">
        <f>SUM(M34:M37)</f>
        <v>958814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622078</v>
      </c>
      <c r="K35" s="7">
        <v>622078</v>
      </c>
      <c r="L35" s="7">
        <v>661497</v>
      </c>
      <c r="M35" s="7">
        <v>661497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214462</v>
      </c>
      <c r="K37" s="7">
        <v>214462</v>
      </c>
      <c r="L37" s="7">
        <v>297317</v>
      </c>
      <c r="M37" s="7">
        <v>297317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87741304</v>
      </c>
      <c r="K42" s="53">
        <f>K7+K27+K38+K40</f>
        <v>87741304</v>
      </c>
      <c r="L42" s="53">
        <f>L7+L27+L38+L40</f>
        <v>94237319</v>
      </c>
      <c r="M42" s="53">
        <f>M7+M27+M38+M40</f>
        <v>94237319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85583771</v>
      </c>
      <c r="K43" s="53">
        <f>K10+K33+K39+K41</f>
        <v>85583771</v>
      </c>
      <c r="L43" s="53">
        <f>L10+L33+L39+L41</f>
        <v>93688620</v>
      </c>
      <c r="M43" s="53">
        <f>M10+M33+M39+M41</f>
        <v>93688620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2157533</v>
      </c>
      <c r="K44" s="53">
        <f>K42-K43</f>
        <v>2157533</v>
      </c>
      <c r="L44" s="53">
        <f>L42-L43</f>
        <v>548699</v>
      </c>
      <c r="M44" s="53">
        <f>M42-M43</f>
        <v>548699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2157533</v>
      </c>
      <c r="K45" s="53">
        <f>IF(K42&gt;K43,K42-K43,0)</f>
        <v>2157533</v>
      </c>
      <c r="L45" s="53">
        <f>IF(L42&gt;L43,L42-L43,0)</f>
        <v>548699</v>
      </c>
      <c r="M45" s="53">
        <f>IF(M42&gt;M43,M42-M43,0)</f>
        <v>548699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2157533</v>
      </c>
      <c r="K48" s="53">
        <f>K44-K47</f>
        <v>2157533</v>
      </c>
      <c r="L48" s="53">
        <f>L44-L47</f>
        <v>548699</v>
      </c>
      <c r="M48" s="53">
        <f>M44-M47</f>
        <v>548699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2157533</v>
      </c>
      <c r="K49" s="53">
        <f>IF(K48&gt;0,K48,0)</f>
        <v>2157533</v>
      </c>
      <c r="L49" s="53">
        <f>IF(L48&gt;0,L48,0)</f>
        <v>548699</v>
      </c>
      <c r="M49" s="53">
        <f>IF(M48&gt;0,M48,0)</f>
        <v>548699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1933413</v>
      </c>
      <c r="K53" s="7">
        <v>1933413</v>
      </c>
      <c r="L53" s="7">
        <v>353964</v>
      </c>
      <c r="M53" s="7">
        <v>353964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224120</v>
      </c>
      <c r="K54" s="8">
        <v>224120</v>
      </c>
      <c r="L54" s="8">
        <v>194734</v>
      </c>
      <c r="M54" s="8">
        <v>194734</v>
      </c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2157533</v>
      </c>
      <c r="K56" s="6">
        <v>2157533</v>
      </c>
      <c r="L56" s="6">
        <v>548698</v>
      </c>
      <c r="M56" s="6">
        <v>548698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2157533</v>
      </c>
      <c r="K67" s="61">
        <f>K56+K66</f>
        <v>2157533</v>
      </c>
      <c r="L67" s="61">
        <f>L56+L66</f>
        <v>548698</v>
      </c>
      <c r="M67" s="61">
        <f>M56+M66</f>
        <v>548698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1933413</v>
      </c>
      <c r="K70" s="7">
        <v>1933413</v>
      </c>
      <c r="L70" s="7">
        <v>353964</v>
      </c>
      <c r="M70" s="7">
        <v>353964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224120</v>
      </c>
      <c r="K71" s="8">
        <v>224120</v>
      </c>
      <c r="L71" s="8">
        <v>194734</v>
      </c>
      <c r="M71" s="8">
        <v>194734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O44" sqref="O4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2157533</v>
      </c>
      <c r="K7" s="7">
        <v>548699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3357380</v>
      </c>
      <c r="K8" s="7">
        <v>3042327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5626070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1783794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529247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11140983</v>
      </c>
      <c r="K13" s="53">
        <f>SUM(K7:K12)</f>
        <v>5904067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23758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3556604</v>
      </c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120036</v>
      </c>
      <c r="K16" s="7">
        <v>1515878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376922</v>
      </c>
      <c r="K17" s="7">
        <v>1781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4053562</v>
      </c>
      <c r="K18" s="53">
        <f>SUM(K14:K17)</f>
        <v>1541417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7087421</v>
      </c>
      <c r="K19" s="53">
        <f>IF(K13&gt;K18,K13-K18,0)</f>
        <v>4362650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820271</v>
      </c>
      <c r="K22" s="7">
        <v>557703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30286</v>
      </c>
      <c r="K24" s="7">
        <v>1592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>
        <v>18668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850557</v>
      </c>
      <c r="K27" s="53">
        <f>SUM(K22:K26)</f>
        <v>577963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4093370</v>
      </c>
      <c r="K28" s="7">
        <v>4714356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4093370</v>
      </c>
      <c r="K31" s="53">
        <f>SUM(K28:K30)</f>
        <v>4714356</v>
      </c>
    </row>
    <row r="32" spans="1:11" ht="19.5" customHeight="1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2.5" customHeight="1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3242813</v>
      </c>
      <c r="K33" s="53">
        <f>IF(K31&gt;K27,K31-K27,0)</f>
        <v>4136393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>
        <v>1744555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1744555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2954069</v>
      </c>
      <c r="K39" s="7">
        <v>3239778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533677</v>
      </c>
      <c r="K41" s="7">
        <v>452175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3487746</v>
      </c>
      <c r="K44" s="53">
        <f>SUM(K39:K43)</f>
        <v>3691953</v>
      </c>
    </row>
    <row r="45" spans="1:11" ht="21" customHeight="1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5.5" customHeight="1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3487746</v>
      </c>
      <c r="K46" s="53">
        <f>IF(K44&gt;K38,K44-K38,0)</f>
        <v>1947398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356862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1721141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2399418</v>
      </c>
      <c r="K49" s="7">
        <v>4845201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356862</v>
      </c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v>1721141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2756280</v>
      </c>
      <c r="K52" s="61">
        <f>K49+K50-K51</f>
        <v>3124060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7">
      <selection activeCell="P22" sqref="P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128" t="s">
        <v>324</v>
      </c>
      <c r="F2" s="43" t="s">
        <v>250</v>
      </c>
      <c r="G2" s="270" t="s">
        <v>351</v>
      </c>
      <c r="H2" s="271"/>
      <c r="I2" s="74"/>
      <c r="J2" s="74"/>
      <c r="K2" s="74"/>
      <c r="L2" s="77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305</v>
      </c>
      <c r="J3" s="81" t="s">
        <v>150</v>
      </c>
      <c r="K3" s="81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283</v>
      </c>
      <c r="K4" s="82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119822800</v>
      </c>
      <c r="K5" s="45">
        <v>119822800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5385620</v>
      </c>
      <c r="K6" s="46">
        <v>5385620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7509321</v>
      </c>
      <c r="K7" s="46">
        <v>7521201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-50049381</v>
      </c>
      <c r="K8" s="46">
        <v>-37238008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2157533</v>
      </c>
      <c r="K9" s="46">
        <v>548699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8">
        <f>SUM(J5:J13)</f>
        <v>84825893</v>
      </c>
      <c r="K14" s="78">
        <f>SUM(K5:K13)</f>
        <v>96040312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85020671</v>
      </c>
      <c r="K23" s="45">
        <v>95094066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>
        <v>-194778</v>
      </c>
      <c r="K24" s="79">
        <v>946246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Darinka Fištrek</cp:lastModifiedBy>
  <cp:lastPrinted>2018-04-26T07:12:08Z</cp:lastPrinted>
  <dcterms:created xsi:type="dcterms:W3CDTF">2008-10-17T11:51:54Z</dcterms:created>
  <dcterms:modified xsi:type="dcterms:W3CDTF">2018-04-26T07:14:43Z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