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comments7.xml><?xml version="1.0" encoding="utf-8"?>
<comments xmlns="http://schemas.openxmlformats.org/spreadsheetml/2006/main">
  <authors>
    <author>a</author>
  </authors>
  <commentLis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<sst xmlns="http://schemas.openxmlformats.org/spreadsheetml/2006/main" count="433" uniqueCount="379">
  <si>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</si>
  <si>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</si>
  <si>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</si>
  <si>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</si>
  <si>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</si>
  <si>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</si>
  <si>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</si>
  <si>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</si>
  <si>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</si>
  <si>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</si>
  <si>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</si>
  <si>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</si>
  <si>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</si>
  <si>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</si>
  <si>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</si>
  <si>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</si>
  <si>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</si>
  <si>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</si>
  <si>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</si>
  <si>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</si>
  <si>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</si>
  <si>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</si>
  <si>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</si>
  <si>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</si>
  <si>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</si>
  <si>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</si>
  <si>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</si>
  <si>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</si>
  <si>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</si>
  <si>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</si>
  <si>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</si>
  <si>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</si>
  <si>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</si>
  <si>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</si>
  <si>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</si>
  <si>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</si>
  <si>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</si>
  <si>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</si>
  <si>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</si>
  <si>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</si>
  <si>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</si>
  <si>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</si>
  <si>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</si>
  <si>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</si>
  <si>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</si>
  <si>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</si>
  <si>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</si>
  <si>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</si>
  <si>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</si>
  <si>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</si>
  <si>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</si>
  <si>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</si>
  <si>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</si>
  <si>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</si>
  <si>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</si>
  <si>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</si>
  <si>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</si>
  <si>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</si>
  <si>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</si>
  <si>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</si>
  <si>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</si>
  <si>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</si>
  <si>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</si>
  <si>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</si>
  <si>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</si>
  <si>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</si>
  <si>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</si>
  <si>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</si>
  <si>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</si>
  <si>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</si>
  <si>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</si>
  <si>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</si>
  <si>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</si>
  <si>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</si>
  <si>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</si>
  <si>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</si>
  <si>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</si>
  <si>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</si>
  <si>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</si>
  <si>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</si>
  <si>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</si>
  <si>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</si>
  <si>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</si>
  <si>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</si>
  <si>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</si>
  <si>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</si>
  <si>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</si>
  <si>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</si>
  <si>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</si>
  <si>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</si>
  <si>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</si>
  <si>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</si>
  <si>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</si>
  <si>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</si>
  <si>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</si>
  <si>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</si>
  <si>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</si>
  <si>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</si>
  <si>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</si>
  <si>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</si>
  <si>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</si>
  <si>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</si>
  <si>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</si>
  <si>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</si>
  <si>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</si>
  <si>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</si>
  <si>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</si>
  <si>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</si>
  <si>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</si>
  <si>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</si>
  <si>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</si>
  <si>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</si>
  <si>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</si>
  <si>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</si>
  <si>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</si>
  <si>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</si>
  <si>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</si>
  <si>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</si>
  <si>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</si>
  <si>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</si>
  <si>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</si>
  <si>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</si>
  <si>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</si>
  <si>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</si>
  <si>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</si>
  <si>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</si>
  <si>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</si>
  <si>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</si>
  <si>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</si>
  <si>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</si>
  <si>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</si>
  <si>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</si>
  <si>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</si>
  <si>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</si>
  <si>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</si>
  <si>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</si>
  <si>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</si>
  <si>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</si>
  <si>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</si>
  <si>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</si>
  <si>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</si>
  <si>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</si>
  <si>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</si>
  <si>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</si>
  <si>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</si>
  <si>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</si>
  <si>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</si>
  <si>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</si>
  <si>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</si>
  <si>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</si>
  <si>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</si>
  <si>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</si>
  <si>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</si>
  <si>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</si>
  <si>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</si>
  <si>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</si>
  <si>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</si>
  <si>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</si>
  <si>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</si>
  <si>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</si>
  <si>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</si>
  <si>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</si>
  <si>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</si>
  <si>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</si>
  <si>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</si>
  <si>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</si>
  <si>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</si>
  <si>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</si>
  <si>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</si>
  <si>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</si>
  <si>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</si>
  <si>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</si>
  <si>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</si>
  <si>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</si>
  <si>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</si>
  <si>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</si>
  <si>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</si>
  <si>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</si>
  <si>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</si>
  <si>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</si>
  <si>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</si>
  <si>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</si>
  <si>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</si>
  <si>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</si>
  <si>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</si>
  <si>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</si>
  <si>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</si>
  <si>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</si>
  <si>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</si>
  <si>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</si>
  <si>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</si>
  <si>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</si>
  <si>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</si>
  <si>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</si>
  <si>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</si>
  <si>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</si>
  <si>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</si>
  <si>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</si>
  <si>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</si>
  <si>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</si>
  <si>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</si>
  <si>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</si>
  <si>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</si>
  <si>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</si>
  <si>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</si>
  <si>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</si>
  <si>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</si>
  <si>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</si>
  <si>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</si>
  <si>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</si>
  <si>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</si>
  <si>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</si>
  <si>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</si>
  <si>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</si>
  <si>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</si>
  <si>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</si>
  <si>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</si>
  <si>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</si>
  <si>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</si>
  <si>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</si>
  <si>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</si>
  <si>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</si>
  <si>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</si>
  <si>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</si>
  <si>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</si>
  <si>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</si>
  <si>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</si>
  <si>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</si>
  <si>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</si>
  <si>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</si>
  <si>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</si>
  <si>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</si>
  <si>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</si>
  <si>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</si>
  <si>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</si>
  <si>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</si>
  <si>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</si>
  <si>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</si>
  <si>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</si>
  <si>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</si>
  <si>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</si>
  <si>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</si>
  <si>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</si>
  <si>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</si>
  <si>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</si>
  <si>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</si>
  <si>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</si>
  <si>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</si>
  <si>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</si>
  <si>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</si>
  <si>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</si>
  <si>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</si>
  <si>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</si>
  <si>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</si>
  <si>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</si>
  <si>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</si>
  <si>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</si>
  <si>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</si>
  <si>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</si>
  <si>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</si>
  <si>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</si>
  <si>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</si>
  <si>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</si>
  <si>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</si>
  <si>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</si>
  <si>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</si>
  <si>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</si>
  <si>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</si>
  <si>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</si>
  <si>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</si>
  <si>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</si>
  <si>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</si>
  <si>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</si>
  <si>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</si>
  <si>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</si>
  <si>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</si>
  <si>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</si>
  <si>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</si>
  <si>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</si>
  <si>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</si>
  <si>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</si>
  <si>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</si>
  <si>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</si>
  <si>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</si>
  <si>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</si>
  <si>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</si>
  <si>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</si>
  <si>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</si>
  <si>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</si>
  <si>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</si>
  <si>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</si>
  <si>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</si>
  <si>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</si>
  <si>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</si>
  <si>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</si>
  <si>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</si>
  <si>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</si>
  <si>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</si>
  <si>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</si>
  <si>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</si>
  <si>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</si>
  <si>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</si>
  <si>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</si>
  <si>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</si>
  <si>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</si>
  <si>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</si>
  <si>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</si>
  <si>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</si>
  <si>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</si>
  <si>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</si>
  <si>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</si>
  <si>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</si>
  <si>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</si>
  <si>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</si>
  <si>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</si>
  <si>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</si>
  <si>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</si>
  <si>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</si>
  <si>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</si>
  <si>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</si>
  <si>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</si>
  <si>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</si>
  <si>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30.09.2017.</t>
  </si>
  <si>
    <t>03277780</t>
  </si>
  <si>
    <t>080015097</t>
  </si>
  <si>
    <t>76842508189</t>
  </si>
  <si>
    <t>ZAGREBAČKE PEKARNE KLARA D.D.</t>
  </si>
  <si>
    <t>ZAGREB</t>
  </si>
  <si>
    <t>UTINJSKA 48</t>
  </si>
  <si>
    <t>klara@klara.hr</t>
  </si>
  <si>
    <t>www.klara.hr</t>
  </si>
  <si>
    <t>DA</t>
  </si>
  <si>
    <t>1071</t>
  </si>
  <si>
    <t>PREHRANA TRGOVINA D.D.</t>
  </si>
  <si>
    <t>ZAGREB,UTINJSKA 48</t>
  </si>
  <si>
    <t>032777607</t>
  </si>
  <si>
    <t>DESORTIS D.O.O.</t>
  </si>
  <si>
    <t>ZAGREB,NOVA CESTA 93</t>
  </si>
  <si>
    <t>01848160</t>
  </si>
  <si>
    <t>DARINKA FIŠTREK</t>
  </si>
  <si>
    <t>013688418</t>
  </si>
  <si>
    <t>013822384</t>
  </si>
  <si>
    <t>darinka.fistrek@klara.hr</t>
  </si>
  <si>
    <t>stanje na dan 30.09.2017.</t>
  </si>
  <si>
    <r>
      <t xml:space="preserve">Obveznik: </t>
    </r>
    <r>
      <rPr>
        <b/>
        <u val="single"/>
        <sz val="10"/>
        <rFont val="Arial"/>
        <family val="2"/>
      </rPr>
      <t>ZAGREBAČKE PEKARNE KLARA D.D.</t>
    </r>
  </si>
  <si>
    <t>u razdoblju 01.01.2017. do 30.09.2017.</t>
  </si>
  <si>
    <r>
      <t xml:space="preserve">Obveznik: </t>
    </r>
    <r>
      <rPr>
        <b/>
        <u val="single"/>
        <sz val="8"/>
        <rFont val="Arial"/>
        <family val="2"/>
      </rPr>
      <t>ZAGREBAČKE PEKARNE KLARA D.D.</t>
    </r>
  </si>
  <si>
    <t xml:space="preserve"> ZAGREBAČKE PEKARNE KLARA d.d.</t>
  </si>
  <si>
    <t>KONSOLIDIRANO</t>
  </si>
  <si>
    <t>BILJEŠKE UZ IZVJEŠĆA</t>
  </si>
  <si>
    <t>Za razdoblje:</t>
  </si>
  <si>
    <t>1. Podjela dionica</t>
  </si>
  <si>
    <t>NIJE BILO PODJELA DIONICA.</t>
  </si>
  <si>
    <t>2. Zarada po dionici</t>
  </si>
  <si>
    <t>3. Promjena vlasničke strukture</t>
  </si>
  <si>
    <t>U STRUKTURI VLASNIŠTVA NEMA PROMJENA U ODNOSU NA 31.12.2016.</t>
  </si>
  <si>
    <t>4. Pripajanja i spajanja</t>
  </si>
  <si>
    <t>NIJE BILO SPAJANJA NI PRIPAJANJA.</t>
  </si>
  <si>
    <t>5. Neizvjesnost (opis slučajeva kod kojih postoji neizvjesnost naplate prihoda ili mogućih budućih troškova)</t>
  </si>
  <si>
    <t xml:space="preserve">NEMA BITNIH PROMJENA. </t>
  </si>
  <si>
    <t>6. Rezultati poslovanja</t>
  </si>
  <si>
    <t>7. Opis proizvoda i usluga</t>
  </si>
  <si>
    <t>PROIZVODNJA KRUHA I PECIVA I SRODNIH PROIZVODA I MALOPRODAJA.</t>
  </si>
  <si>
    <t>8. Dobit ili gubitak</t>
  </si>
  <si>
    <t>SVI TROŠKOVI NA KOJE UPRAVA MOŽE UTJECATI SU SMANJENI, ALI POVEĆANJE CIJENA SIROVINA, TE DODATNI RABATI KUPCIMA RAZLOG SU ŠTO REZULTATI POSLOVANJA NISU BOLJI.</t>
  </si>
  <si>
    <t>9. Likvidnost</t>
  </si>
  <si>
    <t>ZBOG STALNOG POVEĆANJA ULAZNIH TROŠKOVA,OBVEZE SU SVE VEĆE I BEZ OBZIRA NA POVEĆANJE PROIZVODNJE I PRODAJE PRILJEV JE MANJI.</t>
  </si>
  <si>
    <t>10. Promjene računovodstvenih politika</t>
  </si>
  <si>
    <t>NIJE BILO PROMJENA RAČUNOVODSTVENIH POLITIKA.</t>
  </si>
  <si>
    <t>11.NAPOMENA</t>
  </si>
  <si>
    <t>Osoba ovlaštena za zastupanje</t>
  </si>
  <si>
    <t>Petar Thür, prof.</t>
  </si>
  <si>
    <t>Po punomoći</t>
  </si>
  <si>
    <t>Marina Kordić Juratovac, oec.</t>
  </si>
  <si>
    <t>01.01.2017.-30.09.2017.</t>
  </si>
  <si>
    <t>DOBIT  PO DIONICI JE 18,03 KUNA.</t>
  </si>
  <si>
    <t>U ODNOSU NA ISTO RAZDOBLJE PROŠLE GODINE UKUPNI PRIHOD VEĆI JE ZA 11,25%, A UKUPNI TROŠKOVI VEĆI SU ZA 9,30%. REZULTAT TOGA JE DOBIT U POSLOVANJU.</t>
  </si>
  <si>
    <t>U ZAGREBU,27.10.2017.</t>
  </si>
  <si>
    <r>
      <t>PETAR TH</t>
    </r>
    <r>
      <rPr>
        <b/>
        <sz val="9"/>
        <rFont val="Calibri"/>
        <family val="2"/>
      </rPr>
      <t>Ü</t>
    </r>
    <r>
      <rPr>
        <b/>
        <sz val="9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</si>
</sst>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top"/>
      <protection/>
    </xf>
    <xf numFmtId="0" fontId="24" fillId="33" borderId="0" xfId="57" applyFont="1" applyFill="1" applyBorder="1" applyAlignment="1">
      <alignment vertical="top"/>
      <protection/>
    </xf>
    <xf numFmtId="0" fontId="27" fillId="33" borderId="0" xfId="57" applyFont="1" applyFill="1" applyBorder="1" applyAlignment="1">
      <alignment vertical="center"/>
      <protection/>
    </xf>
    <xf numFmtId="0" fontId="24" fillId="33" borderId="0" xfId="57" applyFont="1" applyFill="1" applyBorder="1" applyAlignment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7" fillId="33" borderId="0" xfId="57" applyFont="1" applyFill="1" applyBorder="1" applyAlignment="1">
      <alignment vertical="top"/>
      <protection/>
    </xf>
    <xf numFmtId="0" fontId="28" fillId="33" borderId="0" xfId="57" applyFont="1" applyFill="1" applyBorder="1" applyAlignment="1" applyProtection="1">
      <alignment vertical="top" wrapText="1"/>
      <protection locked="0"/>
    </xf>
    <xf numFmtId="0" fontId="28" fillId="33" borderId="0" xfId="0" applyFont="1" applyFill="1" applyBorder="1" applyAlignment="1" applyProtection="1">
      <alignment wrapText="1"/>
      <protection locked="0"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8" fillId="33" borderId="0" xfId="57" applyFont="1" applyFill="1" applyBorder="1" applyAlignment="1" applyProtection="1">
      <alignment horizontal="left" vertical="top" wrapText="1"/>
      <protection locked="0"/>
    </xf>
    <xf numFmtId="0" fontId="24" fillId="33" borderId="0" xfId="57" applyFont="1" applyFill="1" applyBorder="1" applyAlignment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ra@klara.hr" TargetMode="External" /><Relationship Id="rId2" Type="http://schemas.openxmlformats.org/officeDocument/2006/relationships/hyperlink" Target="http://www.klara.hr/" TargetMode="External" /><Relationship Id="rId3" Type="http://schemas.openxmlformats.org/officeDocument/2006/relationships/hyperlink" Target="mailto:darinka.fistrek@kla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25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3" t="s">
        <v>248</v>
      </c>
      <c r="B1" s="164"/>
      <c r="C1" s="164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6" t="s">
        <v>321</v>
      </c>
      <c r="F2" s="12"/>
      <c r="G2" s="13" t="s">
        <v>250</v>
      </c>
      <c r="H2" s="116" t="s">
        <v>322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4" t="s">
        <v>315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4" t="s">
        <v>251</v>
      </c>
      <c r="B6" s="155"/>
      <c r="C6" s="169" t="s">
        <v>323</v>
      </c>
      <c r="D6" s="17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7" t="s">
        <v>252</v>
      </c>
      <c r="B8" s="208"/>
      <c r="C8" s="169" t="s">
        <v>324</v>
      </c>
      <c r="D8" s="17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9" t="s">
        <v>253</v>
      </c>
      <c r="B10" s="199"/>
      <c r="C10" s="169" t="s">
        <v>325</v>
      </c>
      <c r="D10" s="17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4" t="s">
        <v>254</v>
      </c>
      <c r="B12" s="155"/>
      <c r="C12" s="171" t="s">
        <v>326</v>
      </c>
      <c r="D12" s="196"/>
      <c r="E12" s="196"/>
      <c r="F12" s="196"/>
      <c r="G12" s="196"/>
      <c r="H12" s="196"/>
      <c r="I12" s="157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4" t="s">
        <v>255</v>
      </c>
      <c r="B14" s="155"/>
      <c r="C14" s="197">
        <v>10020</v>
      </c>
      <c r="D14" s="198"/>
      <c r="E14" s="16"/>
      <c r="F14" s="171" t="s">
        <v>327</v>
      </c>
      <c r="G14" s="196"/>
      <c r="H14" s="196"/>
      <c r="I14" s="157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4" t="s">
        <v>256</v>
      </c>
      <c r="B16" s="155"/>
      <c r="C16" s="171" t="s">
        <v>328</v>
      </c>
      <c r="D16" s="196"/>
      <c r="E16" s="196"/>
      <c r="F16" s="196"/>
      <c r="G16" s="196"/>
      <c r="H16" s="196"/>
      <c r="I16" s="157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4" t="s">
        <v>257</v>
      </c>
      <c r="B18" s="155"/>
      <c r="C18" s="192" t="s">
        <v>329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4" t="s">
        <v>258</v>
      </c>
      <c r="B20" s="155"/>
      <c r="C20" s="192" t="s">
        <v>330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4" t="s">
        <v>259</v>
      </c>
      <c r="B22" s="155"/>
      <c r="C22" s="117">
        <v>133</v>
      </c>
      <c r="D22" s="171" t="s">
        <v>327</v>
      </c>
      <c r="E22" s="182"/>
      <c r="F22" s="183"/>
      <c r="G22" s="154"/>
      <c r="H22" s="195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4" t="s">
        <v>260</v>
      </c>
      <c r="B24" s="155"/>
      <c r="C24" s="117">
        <v>21</v>
      </c>
      <c r="D24" s="171" t="s">
        <v>327</v>
      </c>
      <c r="E24" s="182"/>
      <c r="F24" s="182"/>
      <c r="G24" s="183"/>
      <c r="H24" s="48" t="s">
        <v>261</v>
      </c>
      <c r="I24" s="118">
        <v>660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316</v>
      </c>
      <c r="I25" s="94"/>
      <c r="J25" s="10"/>
      <c r="K25" s="10"/>
      <c r="L25" s="10"/>
    </row>
    <row r="26" spans="1:12" ht="12.75">
      <c r="A26" s="154" t="s">
        <v>262</v>
      </c>
      <c r="B26" s="155"/>
      <c r="C26" s="119" t="s">
        <v>331</v>
      </c>
      <c r="D26" s="25"/>
      <c r="E26" s="33"/>
      <c r="F26" s="24"/>
      <c r="G26" s="184" t="s">
        <v>263</v>
      </c>
      <c r="H26" s="155"/>
      <c r="I26" s="120" t="s">
        <v>332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9"/>
      <c r="B30" s="172"/>
      <c r="C30" s="172"/>
      <c r="D30" s="173"/>
      <c r="E30" s="179"/>
      <c r="F30" s="172"/>
      <c r="G30" s="172"/>
      <c r="H30" s="169"/>
      <c r="I30" s="170"/>
      <c r="J30" s="10"/>
      <c r="K30" s="10"/>
      <c r="L30" s="10"/>
    </row>
    <row r="31" spans="1:12" ht="12.75">
      <c r="A31" s="90"/>
      <c r="B31" s="22"/>
      <c r="C31" s="21"/>
      <c r="D31" s="180"/>
      <c r="E31" s="180"/>
      <c r="F31" s="180"/>
      <c r="G31" s="181"/>
      <c r="H31" s="16"/>
      <c r="I31" s="97"/>
      <c r="J31" s="10"/>
      <c r="K31" s="10"/>
      <c r="L31" s="10"/>
    </row>
    <row r="32" spans="1:12" ht="12.75">
      <c r="A32" s="179" t="s">
        <v>333</v>
      </c>
      <c r="B32" s="172"/>
      <c r="C32" s="172"/>
      <c r="D32" s="173"/>
      <c r="E32" s="179" t="s">
        <v>334</v>
      </c>
      <c r="F32" s="172"/>
      <c r="G32" s="172"/>
      <c r="H32" s="169" t="s">
        <v>335</v>
      </c>
      <c r="I32" s="170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9" t="s">
        <v>336</v>
      </c>
      <c r="B34" s="172"/>
      <c r="C34" s="172"/>
      <c r="D34" s="173"/>
      <c r="E34" s="179" t="s">
        <v>337</v>
      </c>
      <c r="F34" s="172"/>
      <c r="G34" s="172"/>
      <c r="H34" s="169" t="s">
        <v>338</v>
      </c>
      <c r="I34" s="170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9"/>
      <c r="B36" s="172"/>
      <c r="C36" s="172"/>
      <c r="D36" s="173"/>
      <c r="E36" s="179"/>
      <c r="F36" s="172"/>
      <c r="G36" s="172"/>
      <c r="H36" s="169"/>
      <c r="I36" s="170"/>
      <c r="J36" s="10"/>
      <c r="K36" s="10"/>
      <c r="L36" s="10"/>
    </row>
    <row r="37" spans="1:12" ht="12.75">
      <c r="A37" s="99"/>
      <c r="B37" s="30"/>
      <c r="C37" s="174"/>
      <c r="D37" s="175"/>
      <c r="E37" s="16"/>
      <c r="F37" s="174"/>
      <c r="G37" s="175"/>
      <c r="H37" s="16"/>
      <c r="I37" s="91"/>
      <c r="J37" s="10"/>
      <c r="K37" s="10"/>
      <c r="L37" s="10"/>
    </row>
    <row r="38" spans="1:12" ht="12.75">
      <c r="A38" s="179"/>
      <c r="B38" s="172"/>
      <c r="C38" s="172"/>
      <c r="D38" s="173"/>
      <c r="E38" s="179"/>
      <c r="F38" s="172"/>
      <c r="G38" s="172"/>
      <c r="H38" s="169"/>
      <c r="I38" s="170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9"/>
      <c r="B40" s="172"/>
      <c r="C40" s="172"/>
      <c r="D40" s="173"/>
      <c r="E40" s="179"/>
      <c r="F40" s="172"/>
      <c r="G40" s="172"/>
      <c r="H40" s="169"/>
      <c r="I40" s="170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9" t="s">
        <v>267</v>
      </c>
      <c r="B44" s="150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 ht="12.75">
      <c r="A45" s="99"/>
      <c r="B45" s="30"/>
      <c r="C45" s="174"/>
      <c r="D45" s="175"/>
      <c r="E45" s="16"/>
      <c r="F45" s="174"/>
      <c r="G45" s="176"/>
      <c r="H45" s="35"/>
      <c r="I45" s="103"/>
      <c r="J45" s="10"/>
      <c r="K45" s="10"/>
      <c r="L45" s="10"/>
    </row>
    <row r="46" spans="1:12" ht="12.75">
      <c r="A46" s="149" t="s">
        <v>268</v>
      </c>
      <c r="B46" s="150"/>
      <c r="C46" s="171" t="s">
        <v>339</v>
      </c>
      <c r="D46" s="177"/>
      <c r="E46" s="177"/>
      <c r="F46" s="177"/>
      <c r="G46" s="177"/>
      <c r="H46" s="177"/>
      <c r="I46" s="178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9" t="s">
        <v>270</v>
      </c>
      <c r="B48" s="150"/>
      <c r="C48" s="156" t="s">
        <v>340</v>
      </c>
      <c r="D48" s="152"/>
      <c r="E48" s="153"/>
      <c r="F48" s="16"/>
      <c r="G48" s="48" t="s">
        <v>271</v>
      </c>
      <c r="H48" s="156" t="s">
        <v>341</v>
      </c>
      <c r="I48" s="153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9" t="s">
        <v>257</v>
      </c>
      <c r="B50" s="150"/>
      <c r="C50" s="151" t="s">
        <v>342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4" t="s">
        <v>272</v>
      </c>
      <c r="B52" s="155"/>
      <c r="C52" s="156" t="s">
        <v>378</v>
      </c>
      <c r="D52" s="152"/>
      <c r="E52" s="152"/>
      <c r="F52" s="152"/>
      <c r="G52" s="152"/>
      <c r="H52" s="152"/>
      <c r="I52" s="157"/>
      <c r="J52" s="10"/>
      <c r="K52" s="10"/>
      <c r="L52" s="10"/>
    </row>
    <row r="53" spans="1:12" ht="12.75">
      <c r="A53" s="104"/>
      <c r="B53" s="20"/>
      <c r="C53" s="165" t="s">
        <v>273</v>
      </c>
      <c r="D53" s="165"/>
      <c r="E53" s="165"/>
      <c r="F53" s="165"/>
      <c r="G53" s="165"/>
      <c r="H53" s="16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8" t="s">
        <v>274</v>
      </c>
      <c r="C55" s="159"/>
      <c r="D55" s="159"/>
      <c r="E55" s="159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60" t="s">
        <v>305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.75">
      <c r="A57" s="104"/>
      <c r="B57" s="160" t="s">
        <v>306</v>
      </c>
      <c r="C57" s="161"/>
      <c r="D57" s="161"/>
      <c r="E57" s="161"/>
      <c r="F57" s="161"/>
      <c r="G57" s="161"/>
      <c r="H57" s="161"/>
      <c r="I57" s="106"/>
      <c r="J57" s="10"/>
      <c r="K57" s="10"/>
      <c r="L57" s="10"/>
    </row>
    <row r="58" spans="1:12" ht="12.75">
      <c r="A58" s="104"/>
      <c r="B58" s="160" t="s">
        <v>307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.75">
      <c r="A59" s="104"/>
      <c r="B59" s="160" t="s">
        <v>308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7"/>
      <c r="H63" s="148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lara@klara.hr"/>
    <hyperlink ref="C20" r:id="rId2" display="www.klara.hr"/>
    <hyperlink ref="C50" r:id="rId3" display="darinka.fistrek@kla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76">
      <selection activeCell="O116" sqref="O116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1.421875" style="49" customWidth="1"/>
    <col min="12" max="16384" width="9.140625" style="49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344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5" t="s">
        <v>278</v>
      </c>
      <c r="J4" s="56" t="s">
        <v>317</v>
      </c>
      <c r="K4" s="57" t="s">
        <v>318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4">
        <v>2</v>
      </c>
      <c r="J5" s="53">
        <v>3</v>
      </c>
      <c r="K5" s="53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0">
        <f>J9+J16+J26+J35+J39</f>
        <v>134228288</v>
      </c>
      <c r="K8" s="50">
        <f>K9+K16+K26+K35+K39</f>
        <v>135967014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50">
        <f>SUM(J10:J15)</f>
        <v>8524114</v>
      </c>
      <c r="K9" s="50">
        <f>SUM(K10:K15)</f>
        <v>8147767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3136977</v>
      </c>
      <c r="K11" s="7">
        <v>2721719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4022185</v>
      </c>
      <c r="K12" s="7">
        <v>3729547</v>
      </c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/>
      <c r="K14" s="7"/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1364952</v>
      </c>
      <c r="K15" s="7">
        <v>1696501</v>
      </c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50">
        <f>SUM(J17:J25)</f>
        <v>125280113</v>
      </c>
      <c r="K16" s="50">
        <f>SUM(K17:K25)</f>
        <v>127401735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35514989</v>
      </c>
      <c r="K17" s="7">
        <v>35514988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59800074</v>
      </c>
      <c r="K18" s="7">
        <v>58731977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23295404</v>
      </c>
      <c r="K19" s="7">
        <v>25973831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4517885</v>
      </c>
      <c r="K20" s="7">
        <v>4116540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225391</v>
      </c>
      <c r="K22" s="7">
        <v>2532933</v>
      </c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1725687</v>
      </c>
      <c r="K23" s="7">
        <v>344407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200683</v>
      </c>
      <c r="K24" s="7">
        <v>187059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50">
        <f>SUM(J27:J34)</f>
        <v>314896</v>
      </c>
      <c r="K26" s="50">
        <f>SUM(K27:K34)</f>
        <v>342408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/>
      <c r="K27" s="7"/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/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200000</v>
      </c>
      <c r="K29" s="7"/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62950</v>
      </c>
      <c r="K31" s="7">
        <v>228800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46946</v>
      </c>
      <c r="K32" s="7">
        <v>50658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5000</v>
      </c>
      <c r="K33" s="7">
        <v>62950</v>
      </c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50">
        <f>SUM(J36:J38)</f>
        <v>109165</v>
      </c>
      <c r="K35" s="50">
        <f>SUM(K36:K38)</f>
        <v>75104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109165</v>
      </c>
      <c r="K38" s="7">
        <v>75104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0">
        <f>J41+J49+J56+J64</f>
        <v>82161658</v>
      </c>
      <c r="K40" s="50">
        <f>K41+K49+K56+K64</f>
        <v>93792778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50">
        <f>SUM(J42:J48)</f>
        <v>49656124</v>
      </c>
      <c r="K41" s="50">
        <f>SUM(K42:K48)</f>
        <v>49687095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3034623</v>
      </c>
      <c r="K42" s="7">
        <v>3309865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/>
      <c r="K43" s="7"/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1606700</v>
      </c>
      <c r="K44" s="7">
        <v>1420720</v>
      </c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14600997</v>
      </c>
      <c r="K45" s="7">
        <v>16331758</v>
      </c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30413804</v>
      </c>
      <c r="K47" s="7">
        <v>28624752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50">
        <f>SUM(J50:J55)</f>
        <v>29989201</v>
      </c>
      <c r="K49" s="50">
        <f>SUM(K50:K55)</f>
        <v>40617367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/>
      <c r="K50" s="7">
        <v>0</v>
      </c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28506562</v>
      </c>
      <c r="K51" s="7">
        <v>39382211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98340</v>
      </c>
      <c r="K53" s="7">
        <v>98973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1352329</v>
      </c>
      <c r="K54" s="7">
        <v>1092951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31970</v>
      </c>
      <c r="K55" s="7">
        <v>43232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50">
        <f>SUM(J57:J63)</f>
        <v>116915</v>
      </c>
      <c r="K56" s="50">
        <f>SUM(K57:K63)</f>
        <v>122288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116915</v>
      </c>
      <c r="K62" s="7">
        <v>122288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2399418</v>
      </c>
      <c r="K64" s="7">
        <v>3366028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579068</v>
      </c>
      <c r="K65" s="7">
        <v>694152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0">
        <f>J7+J8+J40+J65</f>
        <v>216969014</v>
      </c>
      <c r="K66" s="50">
        <f>K7+K8+K40+K65</f>
        <v>230453944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51">
        <f>J70+J71+J72+J78+J79+J82+J85</f>
        <v>82640921</v>
      </c>
      <c r="K69" s="51">
        <f>K70+K71+K72+K78+K79+K82+K85</f>
        <v>87784934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119822800</v>
      </c>
      <c r="K70" s="7">
        <v>119822800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5385620</v>
      </c>
      <c r="K71" s="7">
        <v>5385620</v>
      </c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50">
        <f>J73+J74-J75+J76+J77</f>
        <v>7509321</v>
      </c>
      <c r="K72" s="50">
        <f>K73+K74-K75+K76+K77</f>
        <v>7521201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7521201</v>
      </c>
      <c r="K73" s="7">
        <v>7521201</v>
      </c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77780</v>
      </c>
      <c r="K74" s="7">
        <v>89660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89660</v>
      </c>
      <c r="K75" s="7">
        <v>89660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50">
        <f>J80-J81</f>
        <v>-50094794</v>
      </c>
      <c r="K79" s="50">
        <f>K80-K81</f>
        <v>-50061261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/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50094794</v>
      </c>
      <c r="K81" s="7">
        <v>50061261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50">
        <f>J83-J84</f>
        <v>-354789</v>
      </c>
      <c r="K82" s="50">
        <v>4203896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/>
      <c r="K83" s="7">
        <v>5116574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354789</v>
      </c>
      <c r="K84" s="7"/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372763</v>
      </c>
      <c r="K85" s="7">
        <v>912678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0">
        <f>SUM(J87:J89)</f>
        <v>116136</v>
      </c>
      <c r="K86" s="50">
        <f>SUM(K87:K89)</f>
        <v>116136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/>
      <c r="K87" s="7"/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116136</v>
      </c>
      <c r="K89" s="7">
        <v>116136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0">
        <f>SUM(J91:J99)</f>
        <v>44171910</v>
      </c>
      <c r="K90" s="50">
        <f>SUM(K91:K99)</f>
        <v>41628429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44171910</v>
      </c>
      <c r="K93" s="7">
        <v>41628429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/>
      <c r="K98" s="7"/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0">
        <f>SUM(J101:J112)</f>
        <v>89380358</v>
      </c>
      <c r="K100" s="50">
        <f>SUM(K101:K112)</f>
        <v>99284325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/>
      <c r="K101" s="7"/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3719817</v>
      </c>
      <c r="K102" s="7">
        <v>10572519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4876181</v>
      </c>
      <c r="K103" s="7"/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/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71042138</v>
      </c>
      <c r="K105" s="7">
        <v>79924489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4263084</v>
      </c>
      <c r="K108" s="7">
        <v>4615758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3299214</v>
      </c>
      <c r="K109" s="7">
        <v>3683446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615</v>
      </c>
      <c r="K110" s="7">
        <v>615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2179309</v>
      </c>
      <c r="K112" s="7">
        <v>487498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659689</v>
      </c>
      <c r="K113" s="7">
        <v>1640120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0">
        <f>J69+J86+J90+J100+J113</f>
        <v>216969014</v>
      </c>
      <c r="K114" s="50">
        <f>K69+K86+K90+K100+K113</f>
        <v>230453944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0</v>
      </c>
      <c r="K115" s="8"/>
    </row>
    <row r="116" spans="1:11" ht="12.75">
      <c r="A116" s="233" t="s">
        <v>309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83061647</v>
      </c>
      <c r="K118" s="7">
        <v>87292982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-420726</v>
      </c>
      <c r="K119" s="8">
        <v>491952</v>
      </c>
    </row>
    <row r="120" spans="1:11" ht="12.75">
      <c r="A120" s="252" t="s">
        <v>310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R46" sqref="R46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344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5" t="s">
        <v>279</v>
      </c>
      <c r="J4" s="256" t="s">
        <v>317</v>
      </c>
      <c r="K4" s="256"/>
      <c r="L4" s="256" t="s">
        <v>318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5"/>
      <c r="J5" s="57" t="s">
        <v>313</v>
      </c>
      <c r="K5" s="57" t="s">
        <v>314</v>
      </c>
      <c r="L5" s="57" t="s">
        <v>313</v>
      </c>
      <c r="M5" s="57" t="s">
        <v>314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1">
        <f>SUM(J8:J9)</f>
        <v>245995317</v>
      </c>
      <c r="K7" s="51">
        <f>SUM(K8:K9)</f>
        <v>81905693.14999999</v>
      </c>
      <c r="L7" s="51">
        <f>SUM(L8:L9)</f>
        <v>277622364</v>
      </c>
      <c r="M7" s="51">
        <f>SUM(M8:M9)</f>
        <v>93873646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235254833</v>
      </c>
      <c r="K8" s="7">
        <v>78958377.69</v>
      </c>
      <c r="L8" s="7">
        <v>263934503</v>
      </c>
      <c r="M8" s="7">
        <v>89382461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10740484</v>
      </c>
      <c r="K9" s="7">
        <v>2947315.46</v>
      </c>
      <c r="L9" s="7">
        <v>13687861</v>
      </c>
      <c r="M9" s="7">
        <v>4491185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0">
        <f>J11+J12+J16+J20+J21+J22+J25+J26</f>
        <v>247779562</v>
      </c>
      <c r="K10" s="50">
        <f>K11+K12+K16+K20+K21+K22+K25+K26</f>
        <v>83596757.87999998</v>
      </c>
      <c r="L10" s="50">
        <f>L11+L12+L16+L20+L21+L22+L25+L26</f>
        <v>270547946</v>
      </c>
      <c r="M10" s="50">
        <f>M11+M12+M16+M20+M21+M22+M25+M26</f>
        <v>91293194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109906</v>
      </c>
      <c r="K11" s="7">
        <v>186782.51</v>
      </c>
      <c r="L11" s="7">
        <v>158647</v>
      </c>
      <c r="M11" s="7">
        <v>-117884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0">
        <f>SUM(J13:J15)</f>
        <v>176780867</v>
      </c>
      <c r="K12" s="50">
        <f>SUM(K13:K15)</f>
        <v>59620635.06</v>
      </c>
      <c r="L12" s="50">
        <f>SUM(L13:L15)</f>
        <v>196606516</v>
      </c>
      <c r="M12" s="50">
        <f>SUM(M13:M15)</f>
        <v>67008227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54697124</v>
      </c>
      <c r="K13" s="7">
        <v>18495174.42</v>
      </c>
      <c r="L13" s="7">
        <v>53740999</v>
      </c>
      <c r="M13" s="7">
        <v>18275255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103731378</v>
      </c>
      <c r="K14" s="7">
        <v>34676699.05</v>
      </c>
      <c r="L14" s="7">
        <v>120500918</v>
      </c>
      <c r="M14" s="7">
        <v>40142422</v>
      </c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18352365</v>
      </c>
      <c r="K15" s="7">
        <v>6448761.59</v>
      </c>
      <c r="L15" s="7">
        <v>22364599</v>
      </c>
      <c r="M15" s="7">
        <v>8590550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0">
        <f>SUM(J17:J19)</f>
        <v>50204386</v>
      </c>
      <c r="K16" s="50">
        <f>SUM(K17:K19)</f>
        <v>17042818.79</v>
      </c>
      <c r="L16" s="50">
        <f>SUM(L17:L19)</f>
        <v>53361992</v>
      </c>
      <c r="M16" s="50">
        <f>SUM(M17:M19)</f>
        <v>18425054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32987625</v>
      </c>
      <c r="K17" s="7">
        <v>11187767.84</v>
      </c>
      <c r="L17" s="7">
        <v>35535393</v>
      </c>
      <c r="M17" s="7">
        <v>12224328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10180659</v>
      </c>
      <c r="K18" s="7">
        <v>3469872.01</v>
      </c>
      <c r="L18" s="7">
        <v>10412835</v>
      </c>
      <c r="M18" s="7">
        <v>3635636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7036102</v>
      </c>
      <c r="K19" s="7">
        <v>2385178.94</v>
      </c>
      <c r="L19" s="7">
        <v>7413764</v>
      </c>
      <c r="M19" s="7">
        <v>2565090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10493048</v>
      </c>
      <c r="K20" s="7">
        <v>3478026.66</v>
      </c>
      <c r="L20" s="7">
        <v>9769843</v>
      </c>
      <c r="M20" s="7">
        <v>3154461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9576228</v>
      </c>
      <c r="K21" s="7">
        <v>3097037.82</v>
      </c>
      <c r="L21" s="7">
        <v>9920596</v>
      </c>
      <c r="M21" s="7">
        <v>3162515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0">
        <f>SUM(J23:J24)</f>
        <v>49595</v>
      </c>
      <c r="K22" s="50">
        <f>SUM(K23:K24)</f>
        <v>17120.27</v>
      </c>
      <c r="L22" s="50">
        <f>SUM(L23:L24)</f>
        <v>78171</v>
      </c>
      <c r="M22" s="50">
        <f>SUM(M23:M24)</f>
        <v>54011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49595</v>
      </c>
      <c r="K24" s="7">
        <v>17120.27</v>
      </c>
      <c r="L24" s="7">
        <v>78171</v>
      </c>
      <c r="M24" s="7">
        <v>54011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565532</v>
      </c>
      <c r="K26" s="7">
        <v>154336.77</v>
      </c>
      <c r="L26" s="7">
        <v>652181</v>
      </c>
      <c r="M26" s="7">
        <v>-393190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0">
        <f>SUM(J28:J32)</f>
        <v>1370761</v>
      </c>
      <c r="K27" s="50">
        <f>SUM(K28:K32)</f>
        <v>354801.14999999997</v>
      </c>
      <c r="L27" s="50">
        <f>SUM(L28:L32)</f>
        <v>766254</v>
      </c>
      <c r="M27" s="50">
        <f>SUM(M28:M32)</f>
        <v>120664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63987</v>
      </c>
      <c r="K29" s="7">
        <v>15981.24</v>
      </c>
      <c r="L29" s="7">
        <v>92978</v>
      </c>
      <c r="M29" s="7">
        <v>4783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233776</v>
      </c>
      <c r="K30" s="7">
        <v>0.3</v>
      </c>
      <c r="L30" s="7"/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1072998</v>
      </c>
      <c r="K32" s="7">
        <v>338819.61</v>
      </c>
      <c r="L32" s="7">
        <v>673276</v>
      </c>
      <c r="M32" s="7">
        <v>115881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0">
        <f>SUM(J34:J37)</f>
        <v>2222242</v>
      </c>
      <c r="K33" s="50">
        <f>SUM(K34:K37)</f>
        <v>808136.78</v>
      </c>
      <c r="L33" s="50">
        <f>SUM(L34:L37)</f>
        <v>2724098</v>
      </c>
      <c r="M33" s="50">
        <f>SUM(M34:M37)</f>
        <v>1311303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2222242</v>
      </c>
      <c r="K35" s="7">
        <v>808136.78</v>
      </c>
      <c r="L35" s="7">
        <v>1846651</v>
      </c>
      <c r="M35" s="7">
        <v>440107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>
        <v>877447</v>
      </c>
      <c r="M37" s="7">
        <v>871196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0">
        <f>J7+J27+J38+J40</f>
        <v>247366078</v>
      </c>
      <c r="K42" s="50">
        <f>K7+K27+K38+K40</f>
        <v>82260494.3</v>
      </c>
      <c r="L42" s="50">
        <f>L7+L27+L38+L40</f>
        <v>278388618</v>
      </c>
      <c r="M42" s="50">
        <f>M7+M27+M38+M40</f>
        <v>93994310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0">
        <f>J10+J33+J39+J41</f>
        <v>250001804</v>
      </c>
      <c r="K43" s="50">
        <f>K10+K33+K39+K41</f>
        <v>84404894.65999998</v>
      </c>
      <c r="L43" s="50">
        <f>L10+L33+L39+L41</f>
        <v>273272044</v>
      </c>
      <c r="M43" s="50">
        <f>M10+M33+M39+M41</f>
        <v>92604497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0">
        <f>J42-J43</f>
        <v>-2635726</v>
      </c>
      <c r="K44" s="50">
        <f>K42-K43</f>
        <v>-2144400.3599999845</v>
      </c>
      <c r="L44" s="50">
        <f>L42-L43</f>
        <v>5116574</v>
      </c>
      <c r="M44" s="50">
        <f>M42-M43</f>
        <v>1389813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5116574</v>
      </c>
      <c r="M45" s="50">
        <f>IF(M42&gt;M43,M42-M43,0)</f>
        <v>1389813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0">
        <f>IF(J43&gt;J42,J43-J42,0)</f>
        <v>2635726</v>
      </c>
      <c r="K46" s="50">
        <f>IF(K43&gt;K42,K43-K42,0)</f>
        <v>2144400.3599999845</v>
      </c>
      <c r="L46" s="50">
        <f>IF(L43&gt;L42,L43-L42,0)</f>
        <v>0</v>
      </c>
      <c r="M46" s="50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/>
      <c r="M47" s="7"/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0">
        <f>J44-J47</f>
        <v>-2635726</v>
      </c>
      <c r="K48" s="50">
        <f>K44-K47</f>
        <v>-2144400.3599999845</v>
      </c>
      <c r="L48" s="50">
        <f>L44-L47</f>
        <v>5116574</v>
      </c>
      <c r="M48" s="50">
        <f>M44-M47</f>
        <v>1389813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5116574</v>
      </c>
      <c r="M49" s="50">
        <f>IF(M48&gt;0,M48,0)</f>
        <v>1389813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8">
        <f>IF(J48&lt;0,-J48,0)</f>
        <v>2635726</v>
      </c>
      <c r="K50" s="58">
        <f>IF(K48&lt;0,-K48,0)</f>
        <v>2144400.3599999845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33" t="s">
        <v>311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2"/>
      <c r="J52" s="52"/>
      <c r="K52" s="52"/>
      <c r="L52" s="52"/>
      <c r="M52" s="59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-3084050</v>
      </c>
      <c r="K53" s="7">
        <v>-2176716</v>
      </c>
      <c r="L53" s="7">
        <v>4203896</v>
      </c>
      <c r="M53" s="7">
        <v>1215712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448324</v>
      </c>
      <c r="K54" s="8">
        <v>32316</v>
      </c>
      <c r="L54" s="8">
        <v>912678</v>
      </c>
      <c r="M54" s="8">
        <v>174101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-2635726</v>
      </c>
      <c r="K56" s="6">
        <v>2144400</v>
      </c>
      <c r="L56" s="6">
        <v>5116574</v>
      </c>
      <c r="M56" s="6">
        <v>1389813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58">
        <f>J56+J66</f>
        <v>-2635726</v>
      </c>
      <c r="K67" s="58">
        <f>K56+K66</f>
        <v>2144400</v>
      </c>
      <c r="L67" s="58">
        <f>L56+L66</f>
        <v>5116574</v>
      </c>
      <c r="M67" s="58">
        <f>M56+M66</f>
        <v>1389813</v>
      </c>
    </row>
    <row r="68" spans="1:13" ht="12.75" customHeight="1">
      <c r="A68" s="267" t="s">
        <v>312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-3084050</v>
      </c>
      <c r="K70" s="7">
        <v>-2176716</v>
      </c>
      <c r="L70" s="7">
        <v>4203896</v>
      </c>
      <c r="M70" s="7">
        <v>1215712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448324</v>
      </c>
      <c r="K71" s="8">
        <v>32315.52</v>
      </c>
      <c r="L71" s="8">
        <v>912678</v>
      </c>
      <c r="M71" s="8">
        <v>174101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25" right="0.25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346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3" t="s">
        <v>279</v>
      </c>
      <c r="J4" s="64" t="s">
        <v>317</v>
      </c>
      <c r="K4" s="64" t="s">
        <v>318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5">
        <v>2</v>
      </c>
      <c r="J5" s="66" t="s">
        <v>282</v>
      </c>
      <c r="K5" s="66" t="s">
        <v>283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-2635726</v>
      </c>
      <c r="K7" s="7">
        <v>5116574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10493048</v>
      </c>
      <c r="K8" s="7">
        <v>9769843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5531252</v>
      </c>
      <c r="K9" s="7">
        <v>9903967</v>
      </c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1228871</v>
      </c>
      <c r="K12" s="7">
        <v>102052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1">
        <f>SUM(J7:J12)</f>
        <v>14617445</v>
      </c>
      <c r="K13" s="50">
        <f>SUM(K7:K12)</f>
        <v>24892436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3345786</v>
      </c>
      <c r="K15" s="7">
        <v>10628166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1878145</v>
      </c>
      <c r="K16" s="7">
        <v>30971</v>
      </c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63987</v>
      </c>
      <c r="K17" s="7">
        <v>179411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1">
        <f>SUM(J14+J15+J16)</f>
        <v>5223931</v>
      </c>
      <c r="K18" s="50">
        <f>SUM(K14:K17)</f>
        <v>10838548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IF(J13&gt;J18,J13-J18,0)</f>
        <v>9393514</v>
      </c>
      <c r="K19" s="50">
        <f>IF(K13&gt;K18,K13-K18,0)</f>
        <v>14053888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464978</v>
      </c>
      <c r="K22" s="7">
        <v>1720895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63987</v>
      </c>
      <c r="K24" s="7">
        <v>59402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827486</v>
      </c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1">
        <f>SUM(J22:J26)</f>
        <v>1356451</v>
      </c>
      <c r="K27" s="50">
        <f>SUM(K22:K26)</f>
        <v>1780297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5896745</v>
      </c>
      <c r="K28" s="7">
        <v>9565165</v>
      </c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>
        <v>2532933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1">
        <f>SUM(J28:J30)</f>
        <v>5896745</v>
      </c>
      <c r="K31" s="50">
        <f>SUM(K28:K30)</f>
        <v>12098098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IF(J31&gt;J27,J31-J27,0)</f>
        <v>4540294</v>
      </c>
      <c r="K33" s="50">
        <f>IF(K31&gt;K27,K31-K27,0)</f>
        <v>10317801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2000000</v>
      </c>
      <c r="K36" s="7">
        <v>6760421</v>
      </c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3040242</v>
      </c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1">
        <f>SUM(J35:J37)</f>
        <v>5040242</v>
      </c>
      <c r="K38" s="50">
        <f>SUM(K35:K37)</f>
        <v>6760421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7571981</v>
      </c>
      <c r="K39" s="7">
        <v>8343093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2243261</v>
      </c>
      <c r="K41" s="7">
        <v>1163005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>
        <v>23800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1">
        <f>SUM(J39:J43)</f>
        <v>9815242</v>
      </c>
      <c r="K44" s="50">
        <f>SUM(K39:K43)</f>
        <v>9529898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IF(J44&gt;J38,J44-J38,0)</f>
        <v>4775000</v>
      </c>
      <c r="K46" s="50">
        <f>IF(K44&gt;K38,K44-K38,0)</f>
        <v>2769477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1">
        <f>IF(J19-J20+J32-J33+J45-J46&gt;0,J19-J20+J32-J33+J45-J46,0)</f>
        <v>78220</v>
      </c>
      <c r="K47" s="50">
        <f>IF(K19-K20+K32-K33+K45-K46&gt;0,K19-K20+K32-K33+K45-K46,0)</f>
        <v>966610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2009782</v>
      </c>
      <c r="K49" s="7">
        <v>2399418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78220</v>
      </c>
      <c r="K50" s="7">
        <v>966610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/>
      <c r="K51" s="7"/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62">
        <v>2088002</v>
      </c>
      <c r="K52" s="58">
        <f>K49+K50-K51</f>
        <v>3366028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3" t="s">
        <v>279</v>
      </c>
      <c r="J4" s="64" t="s">
        <v>317</v>
      </c>
      <c r="K4" s="64" t="s">
        <v>318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9">
        <v>2</v>
      </c>
      <c r="J5" s="70" t="s">
        <v>282</v>
      </c>
      <c r="K5" s="70" t="s">
        <v>283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319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320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8" sqref="A18:H18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8" width="9.140625" style="73" customWidth="1"/>
    <col min="9" max="9" width="9.28125" style="73" bestFit="1" customWidth="1"/>
    <col min="10" max="11" width="9.57421875" style="73" bestFit="1" customWidth="1"/>
    <col min="12" max="16384" width="9.140625" style="73" customWidth="1"/>
  </cols>
  <sheetData>
    <row r="1" spans="1:12" ht="12.75">
      <c r="A1" s="293" t="s">
        <v>280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2"/>
    </row>
    <row r="2" spans="1:12" ht="15.75">
      <c r="A2" s="39"/>
      <c r="B2" s="71"/>
      <c r="C2" s="303" t="s">
        <v>281</v>
      </c>
      <c r="D2" s="303"/>
      <c r="E2" s="124" t="s">
        <v>321</v>
      </c>
      <c r="F2" s="40" t="s">
        <v>250</v>
      </c>
      <c r="G2" s="304">
        <v>43008</v>
      </c>
      <c r="H2" s="305"/>
      <c r="I2" s="71"/>
      <c r="J2" s="71"/>
      <c r="K2" s="71"/>
      <c r="L2" s="74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7" t="s">
        <v>304</v>
      </c>
      <c r="J3" s="78" t="s">
        <v>150</v>
      </c>
      <c r="K3" s="78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0">
        <v>2</v>
      </c>
      <c r="J4" s="79" t="s">
        <v>282</v>
      </c>
      <c r="K4" s="79" t="s">
        <v>283</v>
      </c>
    </row>
    <row r="5" spans="1:11" ht="12.75">
      <c r="A5" s="295" t="s">
        <v>284</v>
      </c>
      <c r="B5" s="296"/>
      <c r="C5" s="296"/>
      <c r="D5" s="296"/>
      <c r="E5" s="296"/>
      <c r="F5" s="296"/>
      <c r="G5" s="296"/>
      <c r="H5" s="296"/>
      <c r="I5" s="41">
        <v>1</v>
      </c>
      <c r="J5" s="42">
        <v>119822800</v>
      </c>
      <c r="K5" s="42">
        <v>119822800</v>
      </c>
    </row>
    <row r="6" spans="1:11" ht="12.75">
      <c r="A6" s="295" t="s">
        <v>285</v>
      </c>
      <c r="B6" s="296"/>
      <c r="C6" s="296"/>
      <c r="D6" s="296"/>
      <c r="E6" s="296"/>
      <c r="F6" s="296"/>
      <c r="G6" s="296"/>
      <c r="H6" s="296"/>
      <c r="I6" s="41">
        <v>2</v>
      </c>
      <c r="J6" s="43">
        <v>5385620</v>
      </c>
      <c r="K6" s="43">
        <v>5385620</v>
      </c>
    </row>
    <row r="7" spans="1:11" ht="12.75">
      <c r="A7" s="295" t="s">
        <v>286</v>
      </c>
      <c r="B7" s="296"/>
      <c r="C7" s="296"/>
      <c r="D7" s="296"/>
      <c r="E7" s="296"/>
      <c r="F7" s="296"/>
      <c r="G7" s="296"/>
      <c r="H7" s="296"/>
      <c r="I7" s="41">
        <v>3</v>
      </c>
      <c r="J7" s="43">
        <v>7521201</v>
      </c>
      <c r="K7" s="43">
        <v>7521201</v>
      </c>
    </row>
    <row r="8" spans="1:11" ht="12.75">
      <c r="A8" s="295" t="s">
        <v>287</v>
      </c>
      <c r="B8" s="296"/>
      <c r="C8" s="296"/>
      <c r="D8" s="296"/>
      <c r="E8" s="296"/>
      <c r="F8" s="296"/>
      <c r="G8" s="296"/>
      <c r="H8" s="296"/>
      <c r="I8" s="41">
        <v>4</v>
      </c>
      <c r="J8" s="43">
        <v>-50092888</v>
      </c>
      <c r="K8" s="43">
        <v>-50061261</v>
      </c>
    </row>
    <row r="9" spans="1:11" ht="12.75">
      <c r="A9" s="295" t="s">
        <v>288</v>
      </c>
      <c r="B9" s="296"/>
      <c r="C9" s="296"/>
      <c r="D9" s="296"/>
      <c r="E9" s="296"/>
      <c r="F9" s="296"/>
      <c r="G9" s="296"/>
      <c r="H9" s="296"/>
      <c r="I9" s="41">
        <v>5</v>
      </c>
      <c r="J9" s="43">
        <v>-2635726</v>
      </c>
      <c r="K9" s="43">
        <v>5116574</v>
      </c>
    </row>
    <row r="10" spans="1:11" ht="12.75">
      <c r="A10" s="295" t="s">
        <v>289</v>
      </c>
      <c r="B10" s="296"/>
      <c r="C10" s="296"/>
      <c r="D10" s="296"/>
      <c r="E10" s="296"/>
      <c r="F10" s="296"/>
      <c r="G10" s="296"/>
      <c r="H10" s="296"/>
      <c r="I10" s="41">
        <v>6</v>
      </c>
      <c r="J10" s="43"/>
      <c r="K10" s="43"/>
    </row>
    <row r="11" spans="1:11" ht="12.75">
      <c r="A11" s="295" t="s">
        <v>290</v>
      </c>
      <c r="B11" s="296"/>
      <c r="C11" s="296"/>
      <c r="D11" s="296"/>
      <c r="E11" s="296"/>
      <c r="F11" s="296"/>
      <c r="G11" s="296"/>
      <c r="H11" s="296"/>
      <c r="I11" s="41">
        <v>7</v>
      </c>
      <c r="J11" s="43"/>
      <c r="K11" s="43"/>
    </row>
    <row r="12" spans="1:11" ht="12.75">
      <c r="A12" s="295" t="s">
        <v>291</v>
      </c>
      <c r="B12" s="296"/>
      <c r="C12" s="296"/>
      <c r="D12" s="296"/>
      <c r="E12" s="296"/>
      <c r="F12" s="296"/>
      <c r="G12" s="296"/>
      <c r="H12" s="296"/>
      <c r="I12" s="41">
        <v>8</v>
      </c>
      <c r="J12" s="43"/>
      <c r="K12" s="43"/>
    </row>
    <row r="13" spans="1:11" ht="12.75">
      <c r="A13" s="295" t="s">
        <v>292</v>
      </c>
      <c r="B13" s="296"/>
      <c r="C13" s="296"/>
      <c r="D13" s="296"/>
      <c r="E13" s="296"/>
      <c r="F13" s="296"/>
      <c r="G13" s="296"/>
      <c r="H13" s="296"/>
      <c r="I13" s="41">
        <v>9</v>
      </c>
      <c r="J13" s="43"/>
      <c r="K13" s="43"/>
    </row>
    <row r="14" spans="1:11" ht="12.75">
      <c r="A14" s="297" t="s">
        <v>293</v>
      </c>
      <c r="B14" s="298"/>
      <c r="C14" s="298"/>
      <c r="D14" s="298"/>
      <c r="E14" s="298"/>
      <c r="F14" s="298"/>
      <c r="G14" s="298"/>
      <c r="H14" s="298"/>
      <c r="I14" s="41">
        <v>10</v>
      </c>
      <c r="J14" s="75">
        <f>SUM(J5:J13)</f>
        <v>80001007</v>
      </c>
      <c r="K14" s="75">
        <f>SUM(K5:K13)</f>
        <v>87784934</v>
      </c>
    </row>
    <row r="15" spans="1:11" ht="12.75">
      <c r="A15" s="295" t="s">
        <v>294</v>
      </c>
      <c r="B15" s="296"/>
      <c r="C15" s="296"/>
      <c r="D15" s="296"/>
      <c r="E15" s="296"/>
      <c r="F15" s="296"/>
      <c r="G15" s="296"/>
      <c r="H15" s="296"/>
      <c r="I15" s="41">
        <v>11</v>
      </c>
      <c r="J15" s="43"/>
      <c r="K15" s="43"/>
    </row>
    <row r="16" spans="1:11" ht="12.75">
      <c r="A16" s="295" t="s">
        <v>295</v>
      </c>
      <c r="B16" s="296"/>
      <c r="C16" s="296"/>
      <c r="D16" s="296"/>
      <c r="E16" s="296"/>
      <c r="F16" s="296"/>
      <c r="G16" s="296"/>
      <c r="H16" s="296"/>
      <c r="I16" s="41">
        <v>12</v>
      </c>
      <c r="J16" s="43"/>
      <c r="K16" s="43"/>
    </row>
    <row r="17" spans="1:11" ht="12.75">
      <c r="A17" s="295" t="s">
        <v>296</v>
      </c>
      <c r="B17" s="296"/>
      <c r="C17" s="296"/>
      <c r="D17" s="296"/>
      <c r="E17" s="296"/>
      <c r="F17" s="296"/>
      <c r="G17" s="296"/>
      <c r="H17" s="296"/>
      <c r="I17" s="41">
        <v>13</v>
      </c>
      <c r="J17" s="43"/>
      <c r="K17" s="43"/>
    </row>
    <row r="18" spans="1:11" ht="12.75">
      <c r="A18" s="295" t="s">
        <v>297</v>
      </c>
      <c r="B18" s="296"/>
      <c r="C18" s="296"/>
      <c r="D18" s="296"/>
      <c r="E18" s="296"/>
      <c r="F18" s="296"/>
      <c r="G18" s="296"/>
      <c r="H18" s="296"/>
      <c r="I18" s="41">
        <v>14</v>
      </c>
      <c r="J18" s="43"/>
      <c r="K18" s="43"/>
    </row>
    <row r="19" spans="1:11" ht="12.75">
      <c r="A19" s="295" t="s">
        <v>298</v>
      </c>
      <c r="B19" s="296"/>
      <c r="C19" s="296"/>
      <c r="D19" s="296"/>
      <c r="E19" s="296"/>
      <c r="F19" s="296"/>
      <c r="G19" s="296"/>
      <c r="H19" s="296"/>
      <c r="I19" s="41">
        <v>15</v>
      </c>
      <c r="J19" s="43"/>
      <c r="K19" s="43"/>
    </row>
    <row r="20" spans="1:11" ht="12.75">
      <c r="A20" s="295" t="s">
        <v>299</v>
      </c>
      <c r="B20" s="296"/>
      <c r="C20" s="296"/>
      <c r="D20" s="296"/>
      <c r="E20" s="296"/>
      <c r="F20" s="296"/>
      <c r="G20" s="296"/>
      <c r="H20" s="296"/>
      <c r="I20" s="41">
        <v>16</v>
      </c>
      <c r="J20" s="43"/>
      <c r="K20" s="43"/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1">
        <v>17</v>
      </c>
      <c r="J21" s="76">
        <f>SUM(J15:J20)</f>
        <v>0</v>
      </c>
      <c r="K21" s="76">
        <f>SUM(K15:K20)</f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301</v>
      </c>
      <c r="B23" s="288"/>
      <c r="C23" s="288"/>
      <c r="D23" s="288"/>
      <c r="E23" s="288"/>
      <c r="F23" s="288"/>
      <c r="G23" s="288"/>
      <c r="H23" s="288"/>
      <c r="I23" s="44">
        <v>18</v>
      </c>
      <c r="J23" s="42">
        <v>80266642</v>
      </c>
      <c r="K23" s="42">
        <v>87292982</v>
      </c>
    </row>
    <row r="24" spans="1:11" ht="17.25" customHeight="1">
      <c r="A24" s="289" t="s">
        <v>302</v>
      </c>
      <c r="B24" s="290"/>
      <c r="C24" s="290"/>
      <c r="D24" s="290"/>
      <c r="E24" s="290"/>
      <c r="F24" s="290"/>
      <c r="G24" s="290"/>
      <c r="H24" s="290"/>
      <c r="I24" s="45">
        <v>19</v>
      </c>
      <c r="J24" s="76">
        <v>-265635</v>
      </c>
      <c r="K24" s="76">
        <v>491952</v>
      </c>
    </row>
    <row r="25" spans="1:11" ht="30" customHeight="1">
      <c r="A25" s="291" t="s">
        <v>303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10" zoomScalePageLayoutView="0" workbookViewId="0" topLeftCell="A22">
      <selection activeCell="D43" sqref="D43"/>
    </sheetView>
  </sheetViews>
  <sheetFormatPr defaultColWidth="9.140625" defaultRowHeight="12.75"/>
  <cols>
    <col min="10" max="10" width="17.28125" style="0" customWidth="1"/>
  </cols>
  <sheetData>
    <row r="1" spans="1:10" ht="18">
      <c r="A1" s="125"/>
      <c r="B1" s="126"/>
      <c r="C1" s="126"/>
      <c r="D1" s="126"/>
      <c r="E1" s="126"/>
      <c r="F1" s="126"/>
      <c r="G1" s="126"/>
      <c r="H1" s="127"/>
      <c r="I1" s="126"/>
      <c r="J1" s="126"/>
    </row>
    <row r="2" spans="1:10" ht="15">
      <c r="A2" s="128"/>
      <c r="B2" s="129" t="s">
        <v>347</v>
      </c>
      <c r="C2" s="129"/>
      <c r="D2" s="129"/>
      <c r="E2" s="130"/>
      <c r="F2" s="130"/>
      <c r="G2" s="130"/>
      <c r="H2" s="130"/>
      <c r="I2" s="130"/>
      <c r="J2" s="130"/>
    </row>
    <row r="3" spans="1:10" ht="15">
      <c r="A3" s="128"/>
      <c r="B3" s="129"/>
      <c r="C3" s="129"/>
      <c r="D3" s="129"/>
      <c r="E3" s="130"/>
      <c r="F3" s="130"/>
      <c r="G3" s="130"/>
      <c r="H3" s="130"/>
      <c r="I3" s="130"/>
      <c r="J3" s="130"/>
    </row>
    <row r="4" spans="1:10" ht="12.75" customHeight="1">
      <c r="A4" s="128"/>
      <c r="B4" s="129" t="s">
        <v>348</v>
      </c>
      <c r="C4" s="129"/>
      <c r="D4" s="129"/>
      <c r="E4" s="130"/>
      <c r="F4" s="130"/>
      <c r="G4" s="130"/>
      <c r="H4" s="130"/>
      <c r="I4" s="130"/>
      <c r="J4" s="130"/>
    </row>
    <row r="5" spans="1:10" ht="12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2.75" customHeight="1">
      <c r="A6" s="132"/>
      <c r="B6" s="132"/>
      <c r="C6" s="132"/>
      <c r="D6" s="132"/>
      <c r="E6" s="132" t="s">
        <v>349</v>
      </c>
      <c r="F6" s="132"/>
      <c r="G6" s="132"/>
      <c r="H6" s="132"/>
      <c r="I6" s="132"/>
      <c r="J6" s="133"/>
    </row>
    <row r="7" spans="1:10" ht="12.75" customHeight="1">
      <c r="A7" s="132"/>
      <c r="B7" s="132"/>
      <c r="C7" s="132"/>
      <c r="D7" s="132"/>
      <c r="E7" s="132"/>
      <c r="F7" s="132"/>
      <c r="G7" s="132"/>
      <c r="H7" s="132"/>
      <c r="I7" s="132"/>
      <c r="J7" s="133"/>
    </row>
    <row r="8" spans="1:10" ht="12.75" customHeight="1">
      <c r="A8" s="132"/>
      <c r="B8" s="132"/>
      <c r="C8" s="132"/>
      <c r="D8" s="132"/>
      <c r="E8" s="134" t="s">
        <v>350</v>
      </c>
      <c r="F8" s="134"/>
      <c r="G8" s="134" t="s">
        <v>374</v>
      </c>
      <c r="H8" s="134"/>
      <c r="I8" s="132"/>
      <c r="J8" s="133"/>
    </row>
    <row r="9" spans="1:10" ht="12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34"/>
      <c r="B10" s="134"/>
      <c r="C10" s="134"/>
      <c r="D10" s="134"/>
      <c r="E10" s="135"/>
      <c r="F10" s="134"/>
      <c r="G10" s="134"/>
      <c r="H10" s="134"/>
      <c r="I10" s="134"/>
      <c r="J10" s="134"/>
    </row>
    <row r="11" spans="1:10" ht="15">
      <c r="A11" s="136" t="s">
        <v>351</v>
      </c>
      <c r="B11" s="137"/>
      <c r="C11" s="138"/>
      <c r="D11" s="138"/>
      <c r="E11" s="137"/>
      <c r="F11" s="139"/>
      <c r="G11" s="139"/>
      <c r="H11" s="139"/>
      <c r="I11" s="139"/>
      <c r="J11" s="139"/>
    </row>
    <row r="12" spans="1:10" ht="12.75">
      <c r="A12" s="308" t="s">
        <v>352</v>
      </c>
      <c r="B12" s="308"/>
      <c r="C12" s="308"/>
      <c r="D12" s="308"/>
      <c r="E12" s="308"/>
      <c r="F12" s="308"/>
      <c r="G12" s="308"/>
      <c r="H12" s="308"/>
      <c r="I12" s="308"/>
      <c r="J12" s="308"/>
    </row>
    <row r="13" spans="1:10" ht="15">
      <c r="A13" s="136" t="s">
        <v>353</v>
      </c>
      <c r="B13" s="137"/>
      <c r="C13" s="137"/>
      <c r="D13" s="137"/>
      <c r="E13" s="137"/>
      <c r="F13" s="139"/>
      <c r="G13" s="139"/>
      <c r="H13" s="139"/>
      <c r="I13" s="139"/>
      <c r="J13" s="139"/>
    </row>
    <row r="14" spans="1:10" ht="18" customHeight="1">
      <c r="A14" s="308" t="s">
        <v>375</v>
      </c>
      <c r="B14" s="308"/>
      <c r="C14" s="308"/>
      <c r="D14" s="308"/>
      <c r="E14" s="308"/>
      <c r="F14" s="308"/>
      <c r="G14" s="308"/>
      <c r="H14" s="308"/>
      <c r="I14" s="308"/>
      <c r="J14" s="308"/>
    </row>
    <row r="15" spans="1:10" ht="15">
      <c r="A15" s="136" t="s">
        <v>354</v>
      </c>
      <c r="B15" s="140"/>
      <c r="C15" s="140"/>
      <c r="D15" s="140"/>
      <c r="E15" s="140"/>
      <c r="F15" s="139"/>
      <c r="G15" s="139"/>
      <c r="H15" s="139"/>
      <c r="I15" s="139"/>
      <c r="J15" s="139"/>
    </row>
    <row r="16" spans="1:10" ht="12.75">
      <c r="A16" s="308" t="s">
        <v>355</v>
      </c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10" ht="15">
      <c r="A17" s="136" t="s">
        <v>356</v>
      </c>
      <c r="B17" s="137"/>
      <c r="C17" s="137"/>
      <c r="D17" s="137"/>
      <c r="E17" s="137"/>
      <c r="F17" s="139"/>
      <c r="G17" s="139"/>
      <c r="H17" s="139"/>
      <c r="I17" s="139"/>
      <c r="J17" s="139"/>
    </row>
    <row r="18" spans="1:10" ht="12.75">
      <c r="A18" s="308" t="s">
        <v>357</v>
      </c>
      <c r="B18" s="308"/>
      <c r="C18" s="308"/>
      <c r="D18" s="308"/>
      <c r="E18" s="308"/>
      <c r="F18" s="308"/>
      <c r="G18" s="308"/>
      <c r="H18" s="308"/>
      <c r="I18" s="308"/>
      <c r="J18" s="308"/>
    </row>
    <row r="19" spans="1:10" ht="15.75" customHeight="1">
      <c r="A19" s="309" t="s">
        <v>358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 ht="12.75">
      <c r="A20" s="308" t="s">
        <v>359</v>
      </c>
      <c r="B20" s="308"/>
      <c r="C20" s="308"/>
      <c r="D20" s="308"/>
      <c r="E20" s="308"/>
      <c r="F20" s="308"/>
      <c r="G20" s="308"/>
      <c r="H20" s="308"/>
      <c r="I20" s="308"/>
      <c r="J20" s="308"/>
    </row>
    <row r="21" spans="1:10" ht="15">
      <c r="A21" s="136" t="s">
        <v>360</v>
      </c>
      <c r="B21" s="140"/>
      <c r="C21" s="140"/>
      <c r="D21" s="140"/>
      <c r="E21" s="140"/>
      <c r="F21" s="139"/>
      <c r="G21" s="139"/>
      <c r="H21" s="139"/>
      <c r="I21" s="139"/>
      <c r="J21" s="139"/>
    </row>
    <row r="22" spans="1:10" ht="35.25" customHeight="1">
      <c r="A22" s="308" t="s">
        <v>376</v>
      </c>
      <c r="B22" s="308"/>
      <c r="C22" s="308"/>
      <c r="D22" s="308"/>
      <c r="E22" s="308"/>
      <c r="F22" s="308"/>
      <c r="G22" s="308"/>
      <c r="H22" s="308"/>
      <c r="I22" s="308"/>
      <c r="J22" s="308"/>
    </row>
    <row r="23" spans="1:10" ht="15">
      <c r="A23" s="136" t="s">
        <v>361</v>
      </c>
      <c r="B23" s="140"/>
      <c r="C23" s="140"/>
      <c r="D23" s="140"/>
      <c r="E23" s="140"/>
      <c r="F23" s="139"/>
      <c r="G23" s="139"/>
      <c r="H23" s="139"/>
      <c r="I23" s="139"/>
      <c r="J23" s="139"/>
    </row>
    <row r="24" spans="1:10" ht="12.75">
      <c r="A24" s="308" t="s">
        <v>362</v>
      </c>
      <c r="B24" s="308"/>
      <c r="C24" s="308"/>
      <c r="D24" s="308"/>
      <c r="E24" s="308"/>
      <c r="F24" s="308"/>
      <c r="G24" s="308"/>
      <c r="H24" s="308"/>
      <c r="I24" s="308"/>
      <c r="J24" s="308"/>
    </row>
    <row r="25" spans="1:10" ht="15">
      <c r="A25" s="136" t="s">
        <v>363</v>
      </c>
      <c r="B25" s="140"/>
      <c r="C25" s="140"/>
      <c r="D25" s="140"/>
      <c r="E25" s="140"/>
      <c r="F25" s="139"/>
      <c r="G25" s="139"/>
      <c r="H25" s="139"/>
      <c r="I25" s="139"/>
      <c r="J25" s="139"/>
    </row>
    <row r="26" spans="1:10" ht="29.25" customHeight="1">
      <c r="A26" s="308" t="s">
        <v>364</v>
      </c>
      <c r="B26" s="308"/>
      <c r="C26" s="308"/>
      <c r="D26" s="308"/>
      <c r="E26" s="308"/>
      <c r="F26" s="308"/>
      <c r="G26" s="308"/>
      <c r="H26" s="308"/>
      <c r="I26" s="308"/>
      <c r="J26" s="308"/>
    </row>
    <row r="27" spans="1:10" ht="15">
      <c r="A27" s="136" t="s">
        <v>365</v>
      </c>
      <c r="B27" s="140"/>
      <c r="C27" s="140"/>
      <c r="D27" s="140"/>
      <c r="E27" s="140"/>
      <c r="F27" s="139"/>
      <c r="G27" s="139"/>
      <c r="H27" s="139"/>
      <c r="I27" s="139"/>
      <c r="J27" s="139"/>
    </row>
    <row r="28" spans="1:10" ht="36" customHeight="1">
      <c r="A28" s="308" t="s">
        <v>366</v>
      </c>
      <c r="B28" s="308"/>
      <c r="C28" s="308"/>
      <c r="D28" s="308"/>
      <c r="E28" s="308"/>
      <c r="F28" s="308"/>
      <c r="G28" s="308"/>
      <c r="H28" s="308"/>
      <c r="I28" s="308"/>
      <c r="J28" s="308"/>
    </row>
    <row r="29" spans="1:10" ht="15">
      <c r="A29" s="136" t="s">
        <v>367</v>
      </c>
      <c r="B29" s="140"/>
      <c r="C29" s="140"/>
      <c r="D29" s="140"/>
      <c r="E29" s="140"/>
      <c r="F29" s="139"/>
      <c r="G29" s="139"/>
      <c r="H29" s="139"/>
      <c r="I29" s="139"/>
      <c r="J29" s="139"/>
    </row>
    <row r="30" spans="1:10" ht="18.75" customHeight="1">
      <c r="A30" s="308" t="s">
        <v>368</v>
      </c>
      <c r="B30" s="308"/>
      <c r="C30" s="308"/>
      <c r="D30" s="308"/>
      <c r="E30" s="308"/>
      <c r="F30" s="308"/>
      <c r="G30" s="308"/>
      <c r="H30" s="308"/>
      <c r="I30" s="308"/>
      <c r="J30" s="308"/>
    </row>
    <row r="31" spans="1:10" ht="15">
      <c r="A31" s="136" t="s">
        <v>369</v>
      </c>
      <c r="B31" s="140"/>
      <c r="C31" s="140"/>
      <c r="D31" s="140"/>
      <c r="E31" s="140"/>
      <c r="F31" s="139"/>
      <c r="G31" s="139"/>
      <c r="H31" s="139"/>
      <c r="I31" s="139"/>
      <c r="J31" s="139"/>
    </row>
    <row r="32" spans="1:10" ht="45.75" customHeight="1">
      <c r="A32" s="308"/>
      <c r="B32" s="308"/>
      <c r="C32" s="308"/>
      <c r="D32" s="308"/>
      <c r="E32" s="308"/>
      <c r="F32" s="308"/>
      <c r="G32" s="308"/>
      <c r="H32" s="308"/>
      <c r="I32" s="308"/>
      <c r="J32" s="308"/>
    </row>
    <row r="33" spans="1:10" ht="15">
      <c r="A33" s="140"/>
      <c r="B33" s="140"/>
      <c r="C33" s="140"/>
      <c r="D33" s="140"/>
      <c r="E33" s="140"/>
      <c r="F33" s="139"/>
      <c r="G33" s="139"/>
      <c r="H33" s="139"/>
      <c r="I33" s="139"/>
      <c r="J33" s="139"/>
    </row>
    <row r="34" spans="1:10" ht="12.75">
      <c r="A34" s="141"/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ht="15">
      <c r="A35" s="136"/>
      <c r="B35" s="137"/>
      <c r="C35" s="137"/>
      <c r="D35" s="137"/>
      <c r="E35" s="137"/>
      <c r="F35" s="139"/>
      <c r="G35" s="139"/>
      <c r="H35" s="139"/>
      <c r="I35" s="139"/>
      <c r="J35" s="139"/>
    </row>
    <row r="36" spans="1:10" ht="12.75">
      <c r="A36" s="141"/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15">
      <c r="A37" s="136"/>
      <c r="B37" s="137"/>
      <c r="C37" s="137"/>
      <c r="D37" s="137"/>
      <c r="E37" s="137"/>
      <c r="F37" s="139"/>
      <c r="G37" s="139"/>
      <c r="H37" s="139"/>
      <c r="I37" s="139"/>
      <c r="J37" s="139"/>
    </row>
    <row r="38" spans="1:10" ht="12.75">
      <c r="A38" s="141"/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ht="12.75">
      <c r="A39" s="143"/>
      <c r="B39" s="143"/>
      <c r="C39" s="143"/>
      <c r="D39" s="143"/>
      <c r="E39" s="143"/>
      <c r="F39" s="143"/>
      <c r="G39" s="143"/>
      <c r="H39" s="143"/>
      <c r="I39" s="143"/>
      <c r="J39" s="143"/>
    </row>
    <row r="40" spans="1:10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</row>
    <row r="41" spans="1:10" ht="12.75">
      <c r="A41" s="144" t="s">
        <v>377</v>
      </c>
      <c r="B41" s="144"/>
      <c r="C41" s="144"/>
      <c r="D41" s="144"/>
      <c r="E41" s="144"/>
      <c r="F41" s="144"/>
      <c r="G41" s="145" t="s">
        <v>370</v>
      </c>
      <c r="H41" s="145"/>
      <c r="I41" s="145"/>
      <c r="J41" s="145"/>
    </row>
    <row r="42" spans="1:10" ht="12.75">
      <c r="A42" s="144"/>
      <c r="B42" s="144"/>
      <c r="C42" s="144"/>
      <c r="D42" s="144"/>
      <c r="E42" s="144"/>
      <c r="F42" s="144"/>
      <c r="G42" s="145"/>
      <c r="H42" s="145"/>
      <c r="I42" s="145"/>
      <c r="J42" s="145"/>
    </row>
    <row r="43" spans="1:10" ht="12.75">
      <c r="A43" s="144"/>
      <c r="B43" s="144"/>
      <c r="C43" s="144"/>
      <c r="D43" s="144"/>
      <c r="E43" s="144"/>
      <c r="F43" s="144"/>
      <c r="G43" s="145" t="s">
        <v>371</v>
      </c>
      <c r="H43" s="145"/>
      <c r="I43" s="145"/>
      <c r="J43" s="145"/>
    </row>
    <row r="44" spans="1:10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12.75">
      <c r="A45" s="144"/>
      <c r="B45" s="144"/>
      <c r="C45" s="144"/>
      <c r="D45" s="144"/>
      <c r="E45" s="144"/>
      <c r="F45" s="144"/>
      <c r="G45" s="145" t="s">
        <v>372</v>
      </c>
      <c r="H45" s="145"/>
      <c r="I45" s="145"/>
      <c r="J45" s="145"/>
    </row>
    <row r="46" spans="1:10" ht="12.75">
      <c r="A46" s="144"/>
      <c r="B46" s="144"/>
      <c r="C46" s="144"/>
      <c r="D46" s="144"/>
      <c r="E46" s="144"/>
      <c r="F46" s="144"/>
      <c r="G46" s="145"/>
      <c r="H46" s="145"/>
      <c r="I46" s="145"/>
      <c r="J46" s="145"/>
    </row>
    <row r="47" spans="1:10" ht="12.75">
      <c r="A47" s="144"/>
      <c r="B47" s="144"/>
      <c r="C47" s="144"/>
      <c r="D47" s="144"/>
      <c r="E47" s="144"/>
      <c r="F47" s="144"/>
      <c r="G47" s="145" t="s">
        <v>373</v>
      </c>
      <c r="H47" s="145"/>
      <c r="I47" s="145"/>
      <c r="J47" s="145"/>
    </row>
    <row r="48" spans="7:10" ht="12.75">
      <c r="G48" s="146"/>
      <c r="H48" s="146"/>
      <c r="I48" s="146"/>
      <c r="J48" s="146"/>
    </row>
  </sheetData>
  <sheetProtection/>
  <mergeCells count="12">
    <mergeCell ref="A24:J24"/>
    <mergeCell ref="A26:J26"/>
    <mergeCell ref="A12:J12"/>
    <mergeCell ref="A14:J14"/>
    <mergeCell ref="A16:J16"/>
    <mergeCell ref="A28:J28"/>
    <mergeCell ref="A30:J30"/>
    <mergeCell ref="A32:J32"/>
    <mergeCell ref="A18:J18"/>
    <mergeCell ref="A19:J19"/>
    <mergeCell ref="A20:J20"/>
    <mergeCell ref="A22:J22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38:J38 A32 A30 A28 A26 A24 A20 A18 A14 A12 A22 A16 A36:J36 A34:J34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Jurković</cp:lastModifiedBy>
  <cp:lastPrinted>2017-10-27T10:07:54Z</cp:lastPrinted>
  <dcterms:created xsi:type="dcterms:W3CDTF">2008-10-17T11:51:54Z</dcterms:created>
  <dcterms:modified xsi:type="dcterms:W3CDTF">2017-10-27T10:38:16Z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