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60" windowHeight="832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'bilješke'!$A$1:$K$41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<sst xmlns="http://schemas.openxmlformats.org/spreadsheetml/2006/main" count="423" uniqueCount="371">
  <si>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</si>
  <si>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</si>
  <si>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</si>
  <si>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</si>
  <si>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</si>
  <si>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</si>
  <si>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</si>
  <si>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</si>
  <si>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</si>
  <si>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</si>
  <si>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</si>
  <si>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</si>
  <si>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</si>
  <si>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</si>
  <si>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</si>
  <si>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</si>
  <si>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</si>
  <si>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</si>
  <si>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</si>
  <si>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</si>
  <si>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</si>
  <si>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</si>
  <si>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</si>
  <si>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</si>
  <si>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</si>
  <si>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</si>
  <si>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</si>
  <si>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</si>
  <si>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</si>
  <si>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</si>
  <si>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</si>
  <si>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</si>
  <si>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</si>
  <si>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</si>
  <si>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</si>
  <si>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</si>
  <si>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</si>
  <si>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</si>
  <si>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</si>
  <si>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</si>
  <si>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</si>
  <si>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</si>
  <si>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</si>
  <si>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</si>
  <si>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</si>
  <si>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</si>
  <si>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</si>
  <si>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</si>
  <si>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</si>
  <si>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</si>
  <si>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</si>
  <si>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</si>
  <si>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</si>
  <si>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</si>
  <si>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</si>
  <si>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</si>
  <si>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</si>
  <si>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</si>
  <si>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</si>
  <si>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</si>
  <si>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</si>
  <si>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</si>
  <si>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</si>
  <si>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</si>
  <si>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</si>
  <si>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</si>
  <si>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</si>
  <si>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</si>
  <si>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</si>
  <si>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</si>
  <si>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</si>
  <si>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</si>
  <si>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</si>
  <si>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</si>
  <si>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</si>
  <si>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</si>
  <si>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</si>
  <si>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</si>
  <si>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</si>
  <si>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</si>
  <si>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</si>
  <si>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</si>
  <si>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</si>
  <si>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</si>
  <si>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</si>
  <si>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</si>
  <si>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</si>
  <si>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</si>
  <si>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</si>
  <si>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</si>
  <si>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</si>
  <si>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</si>
  <si>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</si>
  <si>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</si>
  <si>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</si>
  <si>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</si>
  <si>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</si>
  <si>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</si>
  <si>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</si>
  <si>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</si>
  <si>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</si>
  <si>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</si>
  <si>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</si>
  <si>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</si>
  <si>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</si>
  <si>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</si>
  <si>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</si>
  <si>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</si>
  <si>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</si>
  <si>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</si>
  <si>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</si>
  <si>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</si>
  <si>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</si>
  <si>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</si>
  <si>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</si>
  <si>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</si>
  <si>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</si>
  <si>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</si>
  <si>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</si>
  <si>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</si>
  <si>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</si>
  <si>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</si>
  <si>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</si>
  <si>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</si>
  <si>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</si>
  <si>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</si>
  <si>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</si>
  <si>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</si>
  <si>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</si>
  <si>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</si>
  <si>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</si>
  <si>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</si>
  <si>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</si>
  <si>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</si>
  <si>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</si>
  <si>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</si>
  <si>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</si>
  <si>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</si>
  <si>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</si>
  <si>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</si>
  <si>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</si>
  <si>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</si>
  <si>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</si>
  <si>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</si>
  <si>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</si>
  <si>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</si>
  <si>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</si>
  <si>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</si>
  <si>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</si>
  <si>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</si>
  <si>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</si>
  <si>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</si>
  <si>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</si>
  <si>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</si>
  <si>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</si>
  <si>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</si>
  <si>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</si>
  <si>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</si>
  <si>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</si>
  <si>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</si>
  <si>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</si>
  <si>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</si>
  <si>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</si>
  <si>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</si>
  <si>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</si>
  <si>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</si>
  <si>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</si>
  <si>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</si>
  <si>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</si>
  <si>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</si>
  <si>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</si>
  <si>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</si>
  <si>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</si>
  <si>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</si>
  <si>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</si>
  <si>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</si>
  <si>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</si>
  <si>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</si>
  <si>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</si>
  <si>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</si>
  <si>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</si>
  <si>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</si>
  <si>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</si>
  <si>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</si>
  <si>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</si>
  <si>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</si>
  <si>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</si>
  <si>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</si>
  <si>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</si>
  <si>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</si>
  <si>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</si>
  <si>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</si>
  <si>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</si>
  <si>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</si>
  <si>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</si>
  <si>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</si>
  <si>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</si>
  <si>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</si>
  <si>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</si>
  <si>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</si>
  <si>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</si>
  <si>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</si>
  <si>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</si>
  <si>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</si>
  <si>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</si>
  <si>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</si>
  <si>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</si>
  <si>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</si>
  <si>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</si>
  <si>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</si>
  <si>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</si>
  <si>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</si>
  <si>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</si>
  <si>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</si>
  <si>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</si>
  <si>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</si>
  <si>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</si>
  <si>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</si>
  <si>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</si>
  <si>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</si>
  <si>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</si>
  <si>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</si>
  <si>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</si>
  <si>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</si>
  <si>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</si>
  <si>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</si>
  <si>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</si>
  <si>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</si>
  <si>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</si>
  <si>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</si>
  <si>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</si>
  <si>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</si>
  <si>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</si>
  <si>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</si>
  <si>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</si>
  <si>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</si>
  <si>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</si>
  <si>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</si>
  <si>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</si>
  <si>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</si>
  <si>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</si>
  <si>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</si>
  <si>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</si>
  <si>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</si>
  <si>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</si>
  <si>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</si>
  <si>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</si>
  <si>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</si>
  <si>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</si>
  <si>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</si>
  <si>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</si>
  <si>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</si>
  <si>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</si>
  <si>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</si>
  <si>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</si>
  <si>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</si>
  <si>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</si>
  <si>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</si>
  <si>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</si>
  <si>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</si>
  <si>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</si>
  <si>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</si>
  <si>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</si>
  <si>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</si>
  <si>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</si>
  <si>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</si>
  <si>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</si>
  <si>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</si>
  <si>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</si>
  <si>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</si>
  <si>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</si>
  <si>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</si>
  <si>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</si>
  <si>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</si>
  <si>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</si>
  <si>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</si>
  <si>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</si>
  <si>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</si>
  <si>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</si>
  <si>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</si>
  <si>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</si>
  <si>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</si>
  <si>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</si>
  <si>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</si>
  <si>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</si>
  <si>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</si>
  <si>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</si>
  <si>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</si>
  <si>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</si>
  <si>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</si>
  <si>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</si>
  <si>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</si>
  <si>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</si>
  <si>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</si>
  <si>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</si>
  <si>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</si>
  <si>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</si>
  <si>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</si>
  <si>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</si>
  <si>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</si>
  <si>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</si>
  <si>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</si>
  <si>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</si>
  <si>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</si>
  <si>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</si>
  <si>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</si>
  <si>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</si>
  <si>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</si>
  <si>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</si>
  <si>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</si>
  <si>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</si>
  <si>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</si>
  <si>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</si>
  <si>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</si>
  <si>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</si>
  <si>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</si>
  <si>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</si>
  <si>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</si>
  <si>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</si>
  <si>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</si>
  <si>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</si>
  <si>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</si>
  <si>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</si>
  <si>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</si>
  <si>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</si>
  <si>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</si>
  <si>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</si>
  <si>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</si>
  <si>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</si>
  <si>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NE</t>
  </si>
  <si>
    <t>DARINKA FIŠTREK</t>
  </si>
  <si>
    <t>013688418</t>
  </si>
  <si>
    <t>013822384</t>
  </si>
  <si>
    <t>darinka.fistrek@klara.hr</t>
  </si>
  <si>
    <t>SUZANA GREGURIĆ</t>
  </si>
  <si>
    <t>stanje na dan 30.06.2014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</si>
  <si>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</si>
  <si>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01.01.2014. do30.06.2014.</t>
  </si>
  <si>
    <t>u razdoblju 01.01.2014. do 30.06.2014.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</si>
  <si>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</si>
  <si>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01.01.2014.</t>
  </si>
  <si>
    <t>30.06.2014.</t>
  </si>
  <si>
    <t>1071</t>
  </si>
  <si>
    <t xml:space="preserve"> ZAGREBAČKE PEKARNE KLARA d.d.</t>
  </si>
  <si>
    <t>BILJEŠKE UZ IZVJEŠĆA</t>
  </si>
  <si>
    <t>Za razdoblje:</t>
  </si>
  <si>
    <t>1. Podjela dionica</t>
  </si>
  <si>
    <t>NIJE BILO PODJELA DIONICA.</t>
  </si>
  <si>
    <t>2. Zarada po dionici</t>
  </si>
  <si>
    <t>3. Promjena vlasničke strukture</t>
  </si>
  <si>
    <t>U STRUKTURI VLASNIŠTVA NEMA PROMJENA U ODNOSU NA 31.12.2013.</t>
  </si>
  <si>
    <t>4. Pripajanja i spajanja</t>
  </si>
  <si>
    <t>NIJE BILO SPAJANJA NI PRIPAJANJA.</t>
  </si>
  <si>
    <t>5. Neizvjesnost (opis slučajeva kod kojih postoji neizvjesnost naplate prihoda ili mogućih budućih troškova)</t>
  </si>
  <si>
    <t xml:space="preserve">NEMA BITNIH PROMJENA. </t>
  </si>
  <si>
    <t>6. Rezultati poslovanja</t>
  </si>
  <si>
    <t>7. Opis proizvoda i usluga</t>
  </si>
  <si>
    <t>PROIZVODNJA KRUHA I PECIVA I SRODNIH PROIZVODA I MALOPRODAJA.</t>
  </si>
  <si>
    <t>8. Dobit ili gubitak</t>
  </si>
  <si>
    <t>SVI TROŠKOVI NA KOJE UPRAVA MOŽE UTJECATI SU SMANJENI, ALI POVEĆANJE CIJENA SIROVINA, DODATNI RABATI KUPCIMA I 5% PDV-a KOJI JE U 2013. GODINI UVEDEN NA KRUH UZROK SU NEGATIVNOG REZULTATA POSLOVANJA.</t>
  </si>
  <si>
    <t>9. Likvidnost</t>
  </si>
  <si>
    <t>ZBOG STALNOG POVEĆANJA ULAZNIH TROŠKOVA,OPOREZIVANJA KRUHA STOPOM PDV-a OD 5%,OBVEZE SU VEĆE , KOLIČINSKA PRODAJA JE VEĆA, A FINANCIJSKI MANJA.</t>
  </si>
  <si>
    <t>10. Promjene računovodstvenih politika</t>
  </si>
  <si>
    <t>NIJE BILO PROMJENA RAČUNOVODSTVENIH POLITIKA.</t>
  </si>
  <si>
    <t>11.NAPOMENA</t>
  </si>
  <si>
    <t>OSOBA OVLAŠTENA ZA ZASTUPANJE</t>
  </si>
  <si>
    <t>Suzana Gregurić dipl.oec</t>
  </si>
  <si>
    <t>01.01.2014 -30.06.2014.</t>
  </si>
  <si>
    <t>GUBITAK PO DIONICI 8,56 KN.</t>
  </si>
  <si>
    <t>U ODNOSU NA ISTO RAZDOBLJE PROŠLE GODINE UKUPNI PRIHOD MANJI JE ZA 7,48 %,A UKUPNI RASHODI MANJI SU ZA 8,30 % .  REZULTAT TOGA  JE MANJI GUBITAK U POSLOVANJU.</t>
  </si>
  <si>
    <t>U ZAGREBU,30.06.2014.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</si>
</sst>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7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 vertical="top"/>
      <protection/>
    </xf>
    <xf numFmtId="0" fontId="41" fillId="0" borderId="0" xfId="0" applyFont="1" applyFill="1" applyBorder="1" applyAlignment="1" applyProtection="1">
      <alignment vertical="top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left" vertical="top"/>
      <protection/>
    </xf>
    <xf numFmtId="0" fontId="41" fillId="0" borderId="0" xfId="52" applyFont="1" applyFill="1" applyBorder="1" applyAlignment="1">
      <alignment horizontal="left" vertical="top"/>
      <protection/>
    </xf>
    <xf numFmtId="0" fontId="44" fillId="0" borderId="0" xfId="52" applyFont="1" applyFill="1" applyBorder="1" applyAlignment="1">
      <alignment horizontal="left" vertical="center"/>
      <protection/>
    </xf>
    <xf numFmtId="0" fontId="41" fillId="0" borderId="0" xfId="52" applyFont="1" applyFill="1" applyBorder="1" applyAlignment="1">
      <alignment horizontal="left" vertical="center"/>
      <protection/>
    </xf>
    <xf numFmtId="0" fontId="45" fillId="0" borderId="0" xfId="52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4" fillId="0" borderId="0" xfId="52" applyFont="1" applyFill="1" applyBorder="1" applyAlignment="1">
      <alignment horizontal="left" vertical="top"/>
      <protection/>
    </xf>
    <xf numFmtId="0" fontId="42" fillId="0" borderId="0" xfId="0" applyFont="1" applyFill="1" applyAlignment="1">
      <alignment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9" fillId="0" borderId="25" xfId="58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>
      <alignment horizontal="left" vertical="center"/>
      <protection/>
    </xf>
    <xf numFmtId="0" fontId="15" fillId="0" borderId="0" xfId="58" applyFont="1" applyBorder="1" applyAlignment="1" applyProtection="1">
      <alignment horizontal="left"/>
      <protection hidden="1"/>
    </xf>
    <xf numFmtId="0" fontId="16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1" fillId="0" borderId="0" xfId="52" applyFont="1" applyFill="1" applyBorder="1" applyAlignment="1">
      <alignment horizontal="left" vertical="center" wrapText="1"/>
      <protection/>
    </xf>
    <xf numFmtId="0" fontId="45" fillId="0" borderId="0" xfId="52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FIN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248</v>
      </c>
      <c r="B1" s="162"/>
      <c r="C1" s="16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7">
        <v>41640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04" t="s">
        <v>315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71" t="s">
        <v>251</v>
      </c>
      <c r="B6" s="172"/>
      <c r="C6" s="155" t="s">
        <v>321</v>
      </c>
      <c r="D6" s="15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7" t="s">
        <v>252</v>
      </c>
      <c r="B8" s="208"/>
      <c r="C8" s="155" t="s">
        <v>322</v>
      </c>
      <c r="D8" s="15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66" t="s">
        <v>253</v>
      </c>
      <c r="B10" s="199"/>
      <c r="C10" s="155" t="s">
        <v>323</v>
      </c>
      <c r="D10" s="15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1" t="s">
        <v>254</v>
      </c>
      <c r="B12" s="172"/>
      <c r="C12" s="150" t="s">
        <v>324</v>
      </c>
      <c r="D12" s="196"/>
      <c r="E12" s="196"/>
      <c r="F12" s="196"/>
      <c r="G12" s="196"/>
      <c r="H12" s="196"/>
      <c r="I12" s="174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1" t="s">
        <v>255</v>
      </c>
      <c r="B14" s="172"/>
      <c r="C14" s="197">
        <v>10020</v>
      </c>
      <c r="D14" s="198"/>
      <c r="E14" s="16"/>
      <c r="F14" s="150" t="s">
        <v>325</v>
      </c>
      <c r="G14" s="196"/>
      <c r="H14" s="196"/>
      <c r="I14" s="174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1" t="s">
        <v>256</v>
      </c>
      <c r="B16" s="172"/>
      <c r="C16" s="150" t="s">
        <v>326</v>
      </c>
      <c r="D16" s="196"/>
      <c r="E16" s="196"/>
      <c r="F16" s="196"/>
      <c r="G16" s="196"/>
      <c r="H16" s="196"/>
      <c r="I16" s="174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1" t="s">
        <v>257</v>
      </c>
      <c r="B18" s="172"/>
      <c r="C18" s="192" t="s">
        <v>327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1" t="s">
        <v>258</v>
      </c>
      <c r="B20" s="172"/>
      <c r="C20" s="192" t="s">
        <v>328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1" t="s">
        <v>259</v>
      </c>
      <c r="B22" s="172"/>
      <c r="C22" s="118">
        <v>133</v>
      </c>
      <c r="D22" s="150" t="s">
        <v>325</v>
      </c>
      <c r="E22" s="182"/>
      <c r="F22" s="183"/>
      <c r="G22" s="171"/>
      <c r="H22" s="19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71" t="s">
        <v>260</v>
      </c>
      <c r="B24" s="172"/>
      <c r="C24" s="118">
        <v>21</v>
      </c>
      <c r="D24" s="150" t="s">
        <v>325</v>
      </c>
      <c r="E24" s="182"/>
      <c r="F24" s="182"/>
      <c r="G24" s="183"/>
      <c r="H24" s="48" t="s">
        <v>261</v>
      </c>
      <c r="I24" s="119">
        <v>707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71" t="s">
        <v>262</v>
      </c>
      <c r="B26" s="172"/>
      <c r="C26" s="120" t="s">
        <v>329</v>
      </c>
      <c r="D26" s="25"/>
      <c r="E26" s="33"/>
      <c r="F26" s="24"/>
      <c r="G26" s="184" t="s">
        <v>263</v>
      </c>
      <c r="H26" s="172"/>
      <c r="I26" s="121" t="s">
        <v>342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9"/>
      <c r="B30" s="153"/>
      <c r="C30" s="153"/>
      <c r="D30" s="154"/>
      <c r="E30" s="159"/>
      <c r="F30" s="153"/>
      <c r="G30" s="153"/>
      <c r="H30" s="155"/>
      <c r="I30" s="156"/>
      <c r="J30" s="10"/>
      <c r="K30" s="10"/>
      <c r="L30" s="10"/>
    </row>
    <row r="31" spans="1:12" ht="12.75">
      <c r="A31" s="91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59"/>
      <c r="B32" s="153"/>
      <c r="C32" s="153"/>
      <c r="D32" s="154"/>
      <c r="E32" s="159"/>
      <c r="F32" s="153"/>
      <c r="G32" s="153"/>
      <c r="H32" s="155"/>
      <c r="I32" s="15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9"/>
      <c r="B34" s="153"/>
      <c r="C34" s="153"/>
      <c r="D34" s="154"/>
      <c r="E34" s="159"/>
      <c r="F34" s="153"/>
      <c r="G34" s="153"/>
      <c r="H34" s="155"/>
      <c r="I34" s="15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9"/>
      <c r="B36" s="153"/>
      <c r="C36" s="153"/>
      <c r="D36" s="154"/>
      <c r="E36" s="159"/>
      <c r="F36" s="153"/>
      <c r="G36" s="153"/>
      <c r="H36" s="155"/>
      <c r="I36" s="156"/>
      <c r="J36" s="10"/>
      <c r="K36" s="10"/>
      <c r="L36" s="10"/>
    </row>
    <row r="37" spans="1:12" ht="12.75">
      <c r="A37" s="100"/>
      <c r="B37" s="30"/>
      <c r="C37" s="163"/>
      <c r="D37" s="158"/>
      <c r="E37" s="16"/>
      <c r="F37" s="163"/>
      <c r="G37" s="158"/>
      <c r="H37" s="16"/>
      <c r="I37" s="92"/>
      <c r="J37" s="10"/>
      <c r="K37" s="10"/>
      <c r="L37" s="10"/>
    </row>
    <row r="38" spans="1:12" ht="12.75">
      <c r="A38" s="159"/>
      <c r="B38" s="153"/>
      <c r="C38" s="153"/>
      <c r="D38" s="154"/>
      <c r="E38" s="159"/>
      <c r="F38" s="153"/>
      <c r="G38" s="153"/>
      <c r="H38" s="155"/>
      <c r="I38" s="15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9"/>
      <c r="B40" s="153"/>
      <c r="C40" s="153"/>
      <c r="D40" s="154"/>
      <c r="E40" s="159"/>
      <c r="F40" s="153"/>
      <c r="G40" s="153"/>
      <c r="H40" s="155"/>
      <c r="I40" s="15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66" t="s">
        <v>267</v>
      </c>
      <c r="B44" s="167"/>
      <c r="C44" s="155"/>
      <c r="D44" s="156"/>
      <c r="E44" s="26"/>
      <c r="F44" s="150"/>
      <c r="G44" s="153"/>
      <c r="H44" s="153"/>
      <c r="I44" s="154"/>
      <c r="J44" s="10"/>
      <c r="K44" s="10"/>
      <c r="L44" s="10"/>
    </row>
    <row r="45" spans="1:12" ht="12.75">
      <c r="A45" s="100"/>
      <c r="B45" s="30"/>
      <c r="C45" s="163"/>
      <c r="D45" s="158"/>
      <c r="E45" s="16"/>
      <c r="F45" s="163"/>
      <c r="G45" s="151"/>
      <c r="H45" s="35"/>
      <c r="I45" s="104"/>
      <c r="J45" s="10"/>
      <c r="K45" s="10"/>
      <c r="L45" s="10"/>
    </row>
    <row r="46" spans="1:12" ht="12.75">
      <c r="A46" s="166" t="s">
        <v>268</v>
      </c>
      <c r="B46" s="167"/>
      <c r="C46" s="150" t="s">
        <v>330</v>
      </c>
      <c r="D46" s="152"/>
      <c r="E46" s="152"/>
      <c r="F46" s="152"/>
      <c r="G46" s="152"/>
      <c r="H46" s="152"/>
      <c r="I46" s="179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66" t="s">
        <v>270</v>
      </c>
      <c r="B48" s="167"/>
      <c r="C48" s="173" t="s">
        <v>331</v>
      </c>
      <c r="D48" s="169"/>
      <c r="E48" s="170"/>
      <c r="F48" s="16"/>
      <c r="G48" s="48" t="s">
        <v>271</v>
      </c>
      <c r="H48" s="173" t="s">
        <v>332</v>
      </c>
      <c r="I48" s="170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66" t="s">
        <v>257</v>
      </c>
      <c r="B50" s="167"/>
      <c r="C50" s="168" t="s">
        <v>333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71" t="s">
        <v>272</v>
      </c>
      <c r="B52" s="172"/>
      <c r="C52" s="173" t="s">
        <v>334</v>
      </c>
      <c r="D52" s="169"/>
      <c r="E52" s="169"/>
      <c r="F52" s="169"/>
      <c r="G52" s="169"/>
      <c r="H52" s="169"/>
      <c r="I52" s="174"/>
      <c r="J52" s="10"/>
      <c r="K52" s="10"/>
      <c r="L52" s="10"/>
    </row>
    <row r="53" spans="1:12" ht="12.75">
      <c r="A53" s="105"/>
      <c r="B53" s="20"/>
      <c r="C53" s="157" t="s">
        <v>273</v>
      </c>
      <c r="D53" s="157"/>
      <c r="E53" s="157"/>
      <c r="F53" s="157"/>
      <c r="G53" s="157"/>
      <c r="H53" s="15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75" t="s">
        <v>274</v>
      </c>
      <c r="C55" s="176"/>
      <c r="D55" s="176"/>
      <c r="E55" s="176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77" t="s">
        <v>305</v>
      </c>
      <c r="C56" s="178"/>
      <c r="D56" s="178"/>
      <c r="E56" s="178"/>
      <c r="F56" s="178"/>
      <c r="G56" s="178"/>
      <c r="H56" s="178"/>
      <c r="I56" s="160"/>
      <c r="J56" s="10"/>
      <c r="K56" s="10"/>
      <c r="L56" s="10"/>
    </row>
    <row r="57" spans="1:12" ht="12.75">
      <c r="A57" s="105"/>
      <c r="B57" s="177" t="s">
        <v>306</v>
      </c>
      <c r="C57" s="178"/>
      <c r="D57" s="178"/>
      <c r="E57" s="178"/>
      <c r="F57" s="178"/>
      <c r="G57" s="178"/>
      <c r="H57" s="178"/>
      <c r="I57" s="107"/>
      <c r="J57" s="10"/>
      <c r="K57" s="10"/>
      <c r="L57" s="10"/>
    </row>
    <row r="58" spans="1:12" ht="12.75">
      <c r="A58" s="105"/>
      <c r="B58" s="177" t="s">
        <v>307</v>
      </c>
      <c r="C58" s="178"/>
      <c r="D58" s="178"/>
      <c r="E58" s="178"/>
      <c r="F58" s="178"/>
      <c r="G58" s="178"/>
      <c r="H58" s="178"/>
      <c r="I58" s="160"/>
      <c r="J58" s="10"/>
      <c r="K58" s="10"/>
      <c r="L58" s="10"/>
    </row>
    <row r="59" spans="1:12" ht="12.75">
      <c r="A59" s="105"/>
      <c r="B59" s="177" t="s">
        <v>308</v>
      </c>
      <c r="C59" s="178"/>
      <c r="D59" s="178"/>
      <c r="E59" s="178"/>
      <c r="F59" s="178"/>
      <c r="G59" s="178"/>
      <c r="H59" s="178"/>
      <c r="I59" s="16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64"/>
      <c r="H63" s="165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56" sqref="A56:H56"/>
    </sheetView>
  </sheetViews>
  <sheetFormatPr defaultColWidth="9.140625" defaultRowHeight="12.75"/>
  <cols>
    <col min="1" max="9" width="9.140625" style="49" customWidth="1"/>
    <col min="10" max="10" width="9.71093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336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5" t="s">
        <v>278</v>
      </c>
      <c r="J4" s="56" t="s">
        <v>317</v>
      </c>
      <c r="K4" s="57" t="s">
        <v>318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4">
        <v>2</v>
      </c>
      <c r="J5" s="53">
        <v>3</v>
      </c>
      <c r="K5" s="53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0">
        <f>J9+J16+J26+J35+J39</f>
        <v>146084569</v>
      </c>
      <c r="K8" s="50">
        <f>K9+K16+K26+K35+K39</f>
        <v>147815165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50">
        <f>SUM(J10:J15)</f>
        <v>430785</v>
      </c>
      <c r="K9" s="50">
        <f>SUM(K10:K15)</f>
        <v>402874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/>
      <c r="K11" s="7"/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/>
      <c r="K14" s="7"/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430785</v>
      </c>
      <c r="K15" s="7">
        <v>402874</v>
      </c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50">
        <f>SUM(J17:J25)</f>
        <v>129088843</v>
      </c>
      <c r="K16" s="50">
        <f>SUM(K17:K25)</f>
        <v>130861350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34695026</v>
      </c>
      <c r="K17" s="7">
        <v>34695026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46897541</v>
      </c>
      <c r="K18" s="7">
        <v>45064691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20486639</v>
      </c>
      <c r="K19" s="7">
        <v>18912494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4844326</v>
      </c>
      <c r="K20" s="7">
        <v>3832571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2893125</v>
      </c>
      <c r="K22" s="7">
        <v>1326957</v>
      </c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18981262</v>
      </c>
      <c r="K23" s="7">
        <v>26761527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290924</v>
      </c>
      <c r="K24" s="7">
        <v>268084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50">
        <f>SUM(J27:J34)</f>
        <v>16564941</v>
      </c>
      <c r="K26" s="50">
        <f>SUM(K27:K34)</f>
        <v>16550941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8743933</v>
      </c>
      <c r="K27" s="7">
        <v>8743933</v>
      </c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7792308</v>
      </c>
      <c r="K28" s="7">
        <v>7792308</v>
      </c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/>
      <c r="K29" s="7"/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23700</v>
      </c>
      <c r="K31" s="7">
        <v>9700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/>
      <c r="K32" s="7"/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/>
      <c r="K33" s="7"/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5000</v>
      </c>
      <c r="K34" s="7">
        <v>5000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/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0">
        <f>J41+J49+J56+J64</f>
        <v>61872206</v>
      </c>
      <c r="K40" s="50">
        <f>K41+K49+K56+K64</f>
        <v>69355348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50">
        <f>SUM(J42:J48)</f>
        <v>6687267</v>
      </c>
      <c r="K41" s="50">
        <f>SUM(K42:K48)</f>
        <v>5766284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3349920</v>
      </c>
      <c r="K42" s="7">
        <v>2600986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/>
      <c r="K43" s="7"/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2780218</v>
      </c>
      <c r="K44" s="7">
        <v>2675914</v>
      </c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557129</v>
      </c>
      <c r="K45" s="7">
        <v>489384</v>
      </c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/>
      <c r="K46" s="7"/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/>
      <c r="K47" s="7"/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50">
        <f>SUM(J50:J55)</f>
        <v>32805239</v>
      </c>
      <c r="K49" s="50">
        <f>SUM(K50:K55)</f>
        <v>40991497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9082392</v>
      </c>
      <c r="K50" s="7">
        <v>8921269</v>
      </c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21819401</v>
      </c>
      <c r="K51" s="7">
        <v>31435172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23714</v>
      </c>
      <c r="K53" s="7">
        <v>36240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1879732</v>
      </c>
      <c r="K54" s="7">
        <v>598816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/>
      <c r="K55" s="7"/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50">
        <f>SUM(J57:J63)</f>
        <v>21948922</v>
      </c>
      <c r="K56" s="50">
        <f>SUM(K57:K63)</f>
        <v>22055922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21777483</v>
      </c>
      <c r="K57" s="7">
        <v>21777483</v>
      </c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/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171439</v>
      </c>
      <c r="K62" s="7">
        <v>278439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430778</v>
      </c>
      <c r="K64" s="7">
        <v>541645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60059</v>
      </c>
      <c r="K65" s="7">
        <v>203866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0">
        <f>J7+J8+J40+J65</f>
        <v>208016834</v>
      </c>
      <c r="K66" s="50">
        <f>K7+K8+K40+K65</f>
        <v>217374379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1">
        <f>J70+J71+J72+J78+J79+J82+J85</f>
        <v>115084086</v>
      </c>
      <c r="K69" s="51">
        <f>K70+K71+K72+K78+K79+K82+K85</f>
        <v>112655957.21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113504000</v>
      </c>
      <c r="K70" s="7">
        <v>113504000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5385620</v>
      </c>
      <c r="K71" s="7">
        <v>5385620</v>
      </c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0">
        <f>J73+J74-J75+J76+J77</f>
        <v>7521201</v>
      </c>
      <c r="K72" s="50">
        <f>K73+K74-K75+K76+K77</f>
        <v>7521201.21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7521201</v>
      </c>
      <c r="K73" s="7">
        <v>7521201.21</v>
      </c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/>
      <c r="K74" s="7"/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/>
      <c r="K75" s="7"/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/>
      <c r="K78" s="7"/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0">
        <f>J80-J81</f>
        <v>-3828212</v>
      </c>
      <c r="K79" s="50">
        <f>K80-K81</f>
        <v>-11326736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/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3828212</v>
      </c>
      <c r="K81" s="7">
        <v>11326736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0">
        <f>J83-J84</f>
        <v>-7498523</v>
      </c>
      <c r="K82" s="50">
        <f>K83-K84</f>
        <v>-2428128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/>
      <c r="K83" s="7"/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7498523</v>
      </c>
      <c r="K84" s="7">
        <v>2428128</v>
      </c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/>
      <c r="K87" s="7"/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/>
      <c r="K89" s="7"/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0">
        <f>SUM(J91:J99)</f>
        <v>46125211</v>
      </c>
      <c r="K90" s="50">
        <f>SUM(K91:K99)</f>
        <v>52122276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>
        <v>8645959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46125211</v>
      </c>
      <c r="K93" s="7">
        <v>43476317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/>
      <c r="K98" s="7"/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0">
        <f>SUM(J101:J112)</f>
        <v>46807537</v>
      </c>
      <c r="K100" s="50">
        <f>SUM(K101:K112)</f>
        <v>48715166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12354</v>
      </c>
      <c r="K101" s="7"/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/>
      <c r="K102" s="7">
        <v>1000000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4848794</v>
      </c>
      <c r="K103" s="7">
        <v>2031740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/>
      <c r="K104" s="7"/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36964174</v>
      </c>
      <c r="K105" s="7">
        <v>41386381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3297547</v>
      </c>
      <c r="K108" s="7">
        <v>2801703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1640879</v>
      </c>
      <c r="K109" s="7">
        <v>1442064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615</v>
      </c>
      <c r="K110" s="7">
        <v>615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43174</v>
      </c>
      <c r="K112" s="7">
        <v>52663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/>
      <c r="K113" s="7">
        <v>3880980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0">
        <f>J69+J86+J90+J100+J113</f>
        <v>208016834</v>
      </c>
      <c r="K114" s="50">
        <f>K69+K86+K90+K100+K113</f>
        <v>217374379.20999998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.75">
      <c r="A116" s="233" t="s">
        <v>309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/>
      <c r="K119" s="8"/>
    </row>
    <row r="120" spans="1:11" ht="12.75">
      <c r="A120" s="252" t="s">
        <v>310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336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5" t="s">
        <v>279</v>
      </c>
      <c r="J4" s="256" t="s">
        <v>317</v>
      </c>
      <c r="K4" s="256"/>
      <c r="L4" s="256" t="s">
        <v>318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1">
        <f>SUM(J8:J9)</f>
        <v>95572160</v>
      </c>
      <c r="K7" s="51">
        <f>SUM(K8:K9)</f>
        <v>48913834</v>
      </c>
      <c r="L7" s="51">
        <f>SUM(L8:L9)</f>
        <v>88349422</v>
      </c>
      <c r="M7" s="51">
        <f>SUM(M8:M9)</f>
        <v>43967790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93774753</v>
      </c>
      <c r="K8" s="7">
        <v>47695259</v>
      </c>
      <c r="L8" s="7">
        <v>87295657</v>
      </c>
      <c r="M8" s="7">
        <v>43621280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1797407</v>
      </c>
      <c r="K9" s="7">
        <v>1218575</v>
      </c>
      <c r="L9" s="7">
        <v>1053765</v>
      </c>
      <c r="M9" s="7">
        <v>346510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0">
        <f>J11+J12+J16+J20+J21+J22+J25+J26</f>
        <v>97856062</v>
      </c>
      <c r="K10" s="50">
        <f>K11+K12+K16+K20+K21+K22+K25+K26</f>
        <v>50070731</v>
      </c>
      <c r="L10" s="50">
        <f>L11+L12+L16+L20+L21+L22+L25+L26</f>
        <v>89199180</v>
      </c>
      <c r="M10" s="50">
        <f>M11+M12+M16+M20+M21+M22+M25+M26</f>
        <v>44629725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-764543</v>
      </c>
      <c r="K11" s="7">
        <v>-267145</v>
      </c>
      <c r="L11" s="7">
        <v>104305</v>
      </c>
      <c r="M11" s="7">
        <v>350325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0">
        <f>SUM(J13:J15)</f>
        <v>62447719</v>
      </c>
      <c r="K12" s="50">
        <f>SUM(K13:K15)</f>
        <v>31831580</v>
      </c>
      <c r="L12" s="50">
        <f>SUM(L13:L15)</f>
        <v>55145777</v>
      </c>
      <c r="M12" s="50">
        <f>SUM(M13:M15)</f>
        <v>27548231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41170025</v>
      </c>
      <c r="K13" s="7">
        <v>20682107</v>
      </c>
      <c r="L13" s="7">
        <v>35677101</v>
      </c>
      <c r="M13" s="7">
        <v>17631057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4954840</v>
      </c>
      <c r="K14" s="7">
        <v>2450701</v>
      </c>
      <c r="L14" s="7">
        <v>3812583</v>
      </c>
      <c r="M14" s="7">
        <v>1950745</v>
      </c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16322854</v>
      </c>
      <c r="K15" s="7">
        <v>8698772</v>
      </c>
      <c r="L15" s="7">
        <v>15656093</v>
      </c>
      <c r="M15" s="7">
        <v>7966429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0">
        <f>SUM(J17:J19)</f>
        <v>27968413</v>
      </c>
      <c r="K16" s="50">
        <f>SUM(K17:K19)</f>
        <v>14378244</v>
      </c>
      <c r="L16" s="50">
        <f>SUM(L17:L19)</f>
        <v>25030708</v>
      </c>
      <c r="M16" s="50">
        <f>SUM(M17:M19)</f>
        <v>12205711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18112533</v>
      </c>
      <c r="K17" s="7">
        <v>9294823</v>
      </c>
      <c r="L17" s="7">
        <v>16086719</v>
      </c>
      <c r="M17" s="7">
        <v>7777792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6203776</v>
      </c>
      <c r="K18" s="7">
        <v>3206997</v>
      </c>
      <c r="L18" s="7">
        <v>5498048</v>
      </c>
      <c r="M18" s="7">
        <v>2654830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3652104</v>
      </c>
      <c r="K19" s="7">
        <v>1876424</v>
      </c>
      <c r="L19" s="7">
        <v>3445941</v>
      </c>
      <c r="M19" s="7">
        <v>1773089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4018366</v>
      </c>
      <c r="K20" s="7">
        <v>2025739</v>
      </c>
      <c r="L20" s="7">
        <v>4972445</v>
      </c>
      <c r="M20" s="7">
        <v>2467527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3790366</v>
      </c>
      <c r="K21" s="7">
        <v>1999365</v>
      </c>
      <c r="L21" s="7">
        <v>3586829</v>
      </c>
      <c r="M21" s="7">
        <v>1751322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0">
        <f>SUM(J23:J24)</f>
        <v>181574</v>
      </c>
      <c r="K22" s="50">
        <f>SUM(K23:K24)</f>
        <v>39884</v>
      </c>
      <c r="L22" s="50">
        <f>SUM(L23:L24)</f>
        <v>28824</v>
      </c>
      <c r="M22" s="50">
        <f>SUM(M23:M24)</f>
        <v>0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181574</v>
      </c>
      <c r="K24" s="7">
        <v>39884</v>
      </c>
      <c r="L24" s="7">
        <v>28824</v>
      </c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214167</v>
      </c>
      <c r="K26" s="7">
        <v>63064</v>
      </c>
      <c r="L26" s="7">
        <v>330292</v>
      </c>
      <c r="M26" s="7">
        <v>306609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0">
        <f>SUM(J28:J32)</f>
        <v>47143</v>
      </c>
      <c r="K27" s="50">
        <f>SUM(K28:K32)</f>
        <v>19680</v>
      </c>
      <c r="L27" s="50">
        <f>SUM(L28:L32)</f>
        <v>119802</v>
      </c>
      <c r="M27" s="50">
        <f>SUM(M28:M32)</f>
        <v>100015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47143</v>
      </c>
      <c r="K29" s="7">
        <v>19680</v>
      </c>
      <c r="L29" s="7">
        <v>59632</v>
      </c>
      <c r="M29" s="7">
        <v>39845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>
        <v>60170</v>
      </c>
      <c r="M32" s="7">
        <v>60170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0">
        <f>SUM(J34:J37)</f>
        <v>1264423</v>
      </c>
      <c r="K33" s="50">
        <f>SUM(K34:K37)</f>
        <v>647568</v>
      </c>
      <c r="L33" s="50">
        <f>SUM(L34:L37)</f>
        <v>1698172</v>
      </c>
      <c r="M33" s="50">
        <v>952621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1227196</v>
      </c>
      <c r="K35" s="7">
        <v>610341</v>
      </c>
      <c r="L35" s="7">
        <v>1698172</v>
      </c>
      <c r="M35" s="7">
        <v>952620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37227</v>
      </c>
      <c r="K37" s="7">
        <v>37227</v>
      </c>
      <c r="L37" s="7"/>
      <c r="M37" s="7"/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0">
        <f>J7+J27+J38+J40</f>
        <v>95619303</v>
      </c>
      <c r="K42" s="50">
        <f>K7+K27+K38+K40</f>
        <v>48933514</v>
      </c>
      <c r="L42" s="50">
        <f>L7+L27+L38+L40</f>
        <v>88469224</v>
      </c>
      <c r="M42" s="50">
        <f>M7+M27+M38+M40</f>
        <v>44067805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0">
        <f>J10+J33+J39+J41</f>
        <v>99120485</v>
      </c>
      <c r="K43" s="50">
        <f>K10+K33+K39+K41</f>
        <v>50718299</v>
      </c>
      <c r="L43" s="50">
        <f>L10+L33+L39+L41</f>
        <v>90897352</v>
      </c>
      <c r="M43" s="50">
        <f>M10+M33+M39+M41</f>
        <v>45582346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0">
        <f>J42-J43</f>
        <v>-3501182</v>
      </c>
      <c r="K44" s="50">
        <f>K42-K43</f>
        <v>-1784785</v>
      </c>
      <c r="L44" s="50">
        <f>L42-L43</f>
        <v>-2428128</v>
      </c>
      <c r="M44" s="50">
        <f>M42-M43</f>
        <v>-1514541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0">
        <f>IF(J43&gt;J42,J43-J42,0)</f>
        <v>3501182</v>
      </c>
      <c r="K46" s="50">
        <f>IF(K43&gt;K42,K43-K42,0)</f>
        <v>1784785</v>
      </c>
      <c r="L46" s="50">
        <f>IF(L43&gt;L42,L43-L42,0)</f>
        <v>2428128</v>
      </c>
      <c r="M46" s="50">
        <f>IF(M43&gt;M42,M43-M42,0)</f>
        <v>1514541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0">
        <f>J44-J47</f>
        <v>-3501182</v>
      </c>
      <c r="K48" s="50">
        <f>K44-K47</f>
        <v>-1784785</v>
      </c>
      <c r="L48" s="50">
        <f>L44-L47</f>
        <v>-2428128</v>
      </c>
      <c r="M48" s="50">
        <f>M44-M47</f>
        <v>-1514541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8">
        <f>IF(J48&lt;0,-J48,0)</f>
        <v>3501182</v>
      </c>
      <c r="K50" s="58">
        <f>IF(K48&lt;0,-K48,0)</f>
        <v>1784785</v>
      </c>
      <c r="L50" s="58">
        <f>IF(L48&lt;0,-L48,0)</f>
        <v>2428128</v>
      </c>
      <c r="M50" s="58">
        <f>IF(M48&lt;0,-M48,0)</f>
        <v>1514541</v>
      </c>
    </row>
    <row r="51" spans="1:13" ht="12.75" customHeight="1">
      <c r="A51" s="233" t="s">
        <v>311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2"/>
      <c r="J52" s="52"/>
      <c r="K52" s="52"/>
      <c r="L52" s="52"/>
      <c r="M52" s="59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-3501182</v>
      </c>
      <c r="K56" s="6">
        <v>-1784785</v>
      </c>
      <c r="L56" s="6">
        <v>-2428128</v>
      </c>
      <c r="M56" s="6">
        <v>-1514541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8">
        <f>J56+J66</f>
        <v>-3501182</v>
      </c>
      <c r="K67" s="58">
        <f>K56+K66</f>
        <v>-1784785</v>
      </c>
      <c r="L67" s="58">
        <f>L56+L66</f>
        <v>-2428128</v>
      </c>
      <c r="M67" s="58">
        <f>M56+M66</f>
        <v>-1514541</v>
      </c>
    </row>
    <row r="68" spans="1:13" ht="12.75" customHeight="1">
      <c r="A68" s="267" t="s">
        <v>312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339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3" t="s">
        <v>279</v>
      </c>
      <c r="J4" s="64" t="s">
        <v>317</v>
      </c>
      <c r="K4" s="64" t="s">
        <v>318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5">
        <v>2</v>
      </c>
      <c r="J5" s="66" t="s">
        <v>282</v>
      </c>
      <c r="K5" s="66" t="s">
        <v>283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-3501182</v>
      </c>
      <c r="K7" s="7">
        <v>-2428128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4018366</v>
      </c>
      <c r="K8" s="7">
        <v>4972444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7812644</v>
      </c>
      <c r="K9" s="7">
        <v>4724683</v>
      </c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2685717</v>
      </c>
      <c r="K10" s="7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>
        <v>920983</v>
      </c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261807</v>
      </c>
      <c r="K12" s="7">
        <v>4164070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1">
        <f>SUM(J7:J12)</f>
        <v>11277352</v>
      </c>
      <c r="K13" s="50">
        <f>SUM(K7:K12)</f>
        <v>12354052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>
        <v>8186258</v>
      </c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488797</v>
      </c>
      <c r="K16" s="7"/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337129</v>
      </c>
      <c r="K17" s="7">
        <v>59631.91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1">
        <f>SUM(J14:J17)</f>
        <v>825926</v>
      </c>
      <c r="K18" s="50">
        <f>SUM(K14:K17)</f>
        <v>8245889.91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1">
        <f>IF(J13&gt;J18,J13-J18,0)</f>
        <v>10451426</v>
      </c>
      <c r="K19" s="50">
        <f>IF(K13&gt;K18,K13-K18,0)</f>
        <v>4108162.09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515150</v>
      </c>
      <c r="K22" s="7">
        <v>205081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>
        <v>74170</v>
      </c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167780</v>
      </c>
      <c r="K24" s="7">
        <v>54112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330766</v>
      </c>
      <c r="K26" s="7"/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1">
        <f>SUM(J22:J26)</f>
        <v>1013696</v>
      </c>
      <c r="K27" s="50">
        <f>SUM(K22:K26)</f>
        <v>333363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11683797</v>
      </c>
      <c r="K28" s="7">
        <v>8582523</v>
      </c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1600486</v>
      </c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1">
        <f>SUM(J28:J30)</f>
        <v>13284283</v>
      </c>
      <c r="K31" s="50">
        <f>SUM(K28:K30)</f>
        <v>8582523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1">
        <f>IF(J31&gt;J27,J31-J27,0)</f>
        <v>12270587</v>
      </c>
      <c r="K33" s="50">
        <f>IF(K31&gt;K27,K31-K27,0)</f>
        <v>8249160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7704493</v>
      </c>
      <c r="K36" s="7">
        <v>10703833</v>
      </c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128500</v>
      </c>
      <c r="K37" s="7">
        <v>221235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1">
        <f>SUM(J35:J37)</f>
        <v>7832993</v>
      </c>
      <c r="K38" s="50">
        <f>SUM(K35:K37)</f>
        <v>10925068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6316027</v>
      </c>
      <c r="K39" s="7">
        <v>5897114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>
        <v>626089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176400</v>
      </c>
      <c r="K43" s="7">
        <v>150000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1">
        <f>SUM(J39:J43)</f>
        <v>6492427</v>
      </c>
      <c r="K44" s="50">
        <f>SUM(K39:K43)</f>
        <v>6673203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1">
        <f>IF(J38&gt;J44,J38-J44,0)</f>
        <v>1340566</v>
      </c>
      <c r="K45" s="50">
        <f>IF(K38&gt;K44,K38-K44,0)</f>
        <v>4251865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110867.08999999985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1">
        <f>IF(J20-J19+J33-J32+J46-J45&gt;0,J20-J19+J33-J32+J46-J45,0)</f>
        <v>478595</v>
      </c>
      <c r="K48" s="50">
        <f>IF(K20-K19+K33-K32+K46-K45&gt;0,K20-K19+K33-K32+K46-K45,0)</f>
        <v>0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961958</v>
      </c>
      <c r="K49" s="7">
        <v>430778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>
        <v>110867</v>
      </c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v>478595</v>
      </c>
      <c r="K51" s="7"/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62">
        <f>J49+J50-J51</f>
        <v>483363</v>
      </c>
      <c r="K52" s="58">
        <f>K49+K50-K51</f>
        <v>541645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3" t="s">
        <v>279</v>
      </c>
      <c r="J4" s="64" t="s">
        <v>317</v>
      </c>
      <c r="K4" s="64" t="s">
        <v>318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9">
        <v>2</v>
      </c>
      <c r="J5" s="70" t="s">
        <v>282</v>
      </c>
      <c r="K5" s="70" t="s">
        <v>283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319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320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24" sqref="A24:H2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93" t="s">
        <v>280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2"/>
    </row>
    <row r="2" spans="1:12" ht="15.75">
      <c r="A2" s="39"/>
      <c r="B2" s="71"/>
      <c r="C2" s="303" t="s">
        <v>281</v>
      </c>
      <c r="D2" s="303"/>
      <c r="E2" s="74" t="s">
        <v>340</v>
      </c>
      <c r="F2" s="40" t="s">
        <v>250</v>
      </c>
      <c r="G2" s="304" t="s">
        <v>341</v>
      </c>
      <c r="H2" s="305"/>
      <c r="I2" s="71"/>
      <c r="J2" s="71"/>
      <c r="K2" s="71"/>
      <c r="L2" s="75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8" t="s">
        <v>304</v>
      </c>
      <c r="J3" s="79" t="s">
        <v>150</v>
      </c>
      <c r="K3" s="79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1">
        <v>2</v>
      </c>
      <c r="J4" s="80" t="s">
        <v>282</v>
      </c>
      <c r="K4" s="80" t="s">
        <v>283</v>
      </c>
    </row>
    <row r="5" spans="1:11" ht="12.75">
      <c r="A5" s="295" t="s">
        <v>284</v>
      </c>
      <c r="B5" s="296"/>
      <c r="C5" s="296"/>
      <c r="D5" s="296"/>
      <c r="E5" s="296"/>
      <c r="F5" s="296"/>
      <c r="G5" s="296"/>
      <c r="H5" s="296"/>
      <c r="I5" s="41">
        <v>1</v>
      </c>
      <c r="J5" s="42">
        <v>113504000</v>
      </c>
      <c r="K5" s="42">
        <v>113504000</v>
      </c>
    </row>
    <row r="6" spans="1:11" ht="12.75">
      <c r="A6" s="295" t="s">
        <v>285</v>
      </c>
      <c r="B6" s="296"/>
      <c r="C6" s="296"/>
      <c r="D6" s="296"/>
      <c r="E6" s="296"/>
      <c r="F6" s="296"/>
      <c r="G6" s="296"/>
      <c r="H6" s="296"/>
      <c r="I6" s="41">
        <v>2</v>
      </c>
      <c r="J6" s="43">
        <v>5385620</v>
      </c>
      <c r="K6" s="43">
        <v>5385620</v>
      </c>
    </row>
    <row r="7" spans="1:11" ht="12.75">
      <c r="A7" s="295" t="s">
        <v>286</v>
      </c>
      <c r="B7" s="296"/>
      <c r="C7" s="296"/>
      <c r="D7" s="296"/>
      <c r="E7" s="296"/>
      <c r="F7" s="296"/>
      <c r="G7" s="296"/>
      <c r="H7" s="296"/>
      <c r="I7" s="41">
        <v>3</v>
      </c>
      <c r="J7" s="43">
        <v>7521201</v>
      </c>
      <c r="K7" s="43">
        <v>7521201</v>
      </c>
    </row>
    <row r="8" spans="1:11" ht="12.75">
      <c r="A8" s="295" t="s">
        <v>287</v>
      </c>
      <c r="B8" s="296"/>
      <c r="C8" s="296"/>
      <c r="D8" s="296"/>
      <c r="E8" s="296"/>
      <c r="F8" s="296"/>
      <c r="G8" s="296"/>
      <c r="H8" s="296"/>
      <c r="I8" s="41">
        <v>4</v>
      </c>
      <c r="J8" s="43">
        <v>-3828212</v>
      </c>
      <c r="K8" s="43">
        <v>-11326736</v>
      </c>
    </row>
    <row r="9" spans="1:11" ht="12.75">
      <c r="A9" s="295" t="s">
        <v>288</v>
      </c>
      <c r="B9" s="296"/>
      <c r="C9" s="296"/>
      <c r="D9" s="296"/>
      <c r="E9" s="296"/>
      <c r="F9" s="296"/>
      <c r="G9" s="296"/>
      <c r="H9" s="296"/>
      <c r="I9" s="41">
        <v>5</v>
      </c>
      <c r="J9" s="43">
        <v>-3501182</v>
      </c>
      <c r="K9" s="43">
        <v>-2428128</v>
      </c>
    </row>
    <row r="10" spans="1:11" ht="12.75">
      <c r="A10" s="295" t="s">
        <v>289</v>
      </c>
      <c r="B10" s="296"/>
      <c r="C10" s="296"/>
      <c r="D10" s="296"/>
      <c r="E10" s="296"/>
      <c r="F10" s="296"/>
      <c r="G10" s="296"/>
      <c r="H10" s="296"/>
      <c r="I10" s="41">
        <v>6</v>
      </c>
      <c r="J10" s="43"/>
      <c r="K10" s="43"/>
    </row>
    <row r="11" spans="1:11" ht="12.75">
      <c r="A11" s="295" t="s">
        <v>290</v>
      </c>
      <c r="B11" s="296"/>
      <c r="C11" s="296"/>
      <c r="D11" s="296"/>
      <c r="E11" s="296"/>
      <c r="F11" s="296"/>
      <c r="G11" s="296"/>
      <c r="H11" s="296"/>
      <c r="I11" s="41">
        <v>7</v>
      </c>
      <c r="J11" s="43"/>
      <c r="K11" s="43"/>
    </row>
    <row r="12" spans="1:11" ht="12.75">
      <c r="A12" s="295" t="s">
        <v>291</v>
      </c>
      <c r="B12" s="296"/>
      <c r="C12" s="296"/>
      <c r="D12" s="296"/>
      <c r="E12" s="296"/>
      <c r="F12" s="296"/>
      <c r="G12" s="296"/>
      <c r="H12" s="296"/>
      <c r="I12" s="41">
        <v>8</v>
      </c>
      <c r="J12" s="43"/>
      <c r="K12" s="43"/>
    </row>
    <row r="13" spans="1:11" ht="12.75">
      <c r="A13" s="295" t="s">
        <v>292</v>
      </c>
      <c r="B13" s="296"/>
      <c r="C13" s="296"/>
      <c r="D13" s="296"/>
      <c r="E13" s="296"/>
      <c r="F13" s="296"/>
      <c r="G13" s="296"/>
      <c r="H13" s="296"/>
      <c r="I13" s="41">
        <v>9</v>
      </c>
      <c r="J13" s="43"/>
      <c r="K13" s="43"/>
    </row>
    <row r="14" spans="1:11" ht="12.75">
      <c r="A14" s="297" t="s">
        <v>293</v>
      </c>
      <c r="B14" s="298"/>
      <c r="C14" s="298"/>
      <c r="D14" s="298"/>
      <c r="E14" s="298"/>
      <c r="F14" s="298"/>
      <c r="G14" s="298"/>
      <c r="H14" s="298"/>
      <c r="I14" s="41">
        <v>10</v>
      </c>
      <c r="J14" s="76">
        <f>SUM(J5:J13)</f>
        <v>119081427</v>
      </c>
      <c r="K14" s="76">
        <f>SUM(K5:K13)</f>
        <v>112655957</v>
      </c>
    </row>
    <row r="15" spans="1:11" ht="12.75">
      <c r="A15" s="295" t="s">
        <v>294</v>
      </c>
      <c r="B15" s="296"/>
      <c r="C15" s="296"/>
      <c r="D15" s="296"/>
      <c r="E15" s="296"/>
      <c r="F15" s="296"/>
      <c r="G15" s="296"/>
      <c r="H15" s="296"/>
      <c r="I15" s="41">
        <v>11</v>
      </c>
      <c r="J15" s="43"/>
      <c r="K15" s="43"/>
    </row>
    <row r="16" spans="1:11" ht="12.75">
      <c r="A16" s="295" t="s">
        <v>295</v>
      </c>
      <c r="B16" s="296"/>
      <c r="C16" s="296"/>
      <c r="D16" s="296"/>
      <c r="E16" s="296"/>
      <c r="F16" s="296"/>
      <c r="G16" s="296"/>
      <c r="H16" s="296"/>
      <c r="I16" s="41">
        <v>12</v>
      </c>
      <c r="J16" s="43"/>
      <c r="K16" s="43"/>
    </row>
    <row r="17" spans="1:11" ht="12.75">
      <c r="A17" s="295" t="s">
        <v>296</v>
      </c>
      <c r="B17" s="296"/>
      <c r="C17" s="296"/>
      <c r="D17" s="296"/>
      <c r="E17" s="296"/>
      <c r="F17" s="296"/>
      <c r="G17" s="296"/>
      <c r="H17" s="296"/>
      <c r="I17" s="41">
        <v>13</v>
      </c>
      <c r="J17" s="43"/>
      <c r="K17" s="43"/>
    </row>
    <row r="18" spans="1:11" ht="12.75">
      <c r="A18" s="295" t="s">
        <v>297</v>
      </c>
      <c r="B18" s="296"/>
      <c r="C18" s="296"/>
      <c r="D18" s="296"/>
      <c r="E18" s="296"/>
      <c r="F18" s="296"/>
      <c r="G18" s="296"/>
      <c r="H18" s="296"/>
      <c r="I18" s="41">
        <v>14</v>
      </c>
      <c r="J18" s="43"/>
      <c r="K18" s="43"/>
    </row>
    <row r="19" spans="1:11" ht="12.75">
      <c r="A19" s="295" t="s">
        <v>298</v>
      </c>
      <c r="B19" s="296"/>
      <c r="C19" s="296"/>
      <c r="D19" s="296"/>
      <c r="E19" s="296"/>
      <c r="F19" s="296"/>
      <c r="G19" s="296"/>
      <c r="H19" s="296"/>
      <c r="I19" s="41">
        <v>15</v>
      </c>
      <c r="J19" s="43"/>
      <c r="K19" s="43"/>
    </row>
    <row r="20" spans="1:11" ht="12.75">
      <c r="A20" s="295" t="s">
        <v>299</v>
      </c>
      <c r="B20" s="296"/>
      <c r="C20" s="296"/>
      <c r="D20" s="296"/>
      <c r="E20" s="296"/>
      <c r="F20" s="296"/>
      <c r="G20" s="296"/>
      <c r="H20" s="296"/>
      <c r="I20" s="41">
        <v>16</v>
      </c>
      <c r="J20" s="43"/>
      <c r="K20" s="43"/>
    </row>
    <row r="21" spans="1:11" ht="12.75">
      <c r="A21" s="297" t="s">
        <v>300</v>
      </c>
      <c r="B21" s="298"/>
      <c r="C21" s="298"/>
      <c r="D21" s="298"/>
      <c r="E21" s="298"/>
      <c r="F21" s="298"/>
      <c r="G21" s="298"/>
      <c r="H21" s="298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301</v>
      </c>
      <c r="B23" s="288"/>
      <c r="C23" s="288"/>
      <c r="D23" s="288"/>
      <c r="E23" s="288"/>
      <c r="F23" s="288"/>
      <c r="G23" s="288"/>
      <c r="H23" s="288"/>
      <c r="I23" s="44">
        <v>18</v>
      </c>
      <c r="J23" s="42"/>
      <c r="K23" s="42"/>
    </row>
    <row r="24" spans="1:11" ht="17.25" customHeight="1">
      <c r="A24" s="289" t="s">
        <v>302</v>
      </c>
      <c r="B24" s="290"/>
      <c r="C24" s="290"/>
      <c r="D24" s="290"/>
      <c r="E24" s="290"/>
      <c r="F24" s="290"/>
      <c r="G24" s="290"/>
      <c r="H24" s="290"/>
      <c r="I24" s="45">
        <v>19</v>
      </c>
      <c r="J24" s="77"/>
      <c r="K24" s="77"/>
    </row>
    <row r="25" spans="1:11" ht="30" customHeight="1">
      <c r="A25" s="291" t="s">
        <v>303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44" right="0.18" top="1" bottom="1" header="0.5" footer="0.5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22">
      <selection activeCell="D33" sqref="D33"/>
    </sheetView>
  </sheetViews>
  <sheetFormatPr defaultColWidth="9.140625" defaultRowHeight="12.75"/>
  <sheetData>
    <row r="1" spans="1:10" ht="18">
      <c r="A1" s="125"/>
      <c r="B1" s="126"/>
      <c r="C1" s="126"/>
      <c r="D1" s="126"/>
      <c r="E1" s="126"/>
      <c r="F1" s="126"/>
      <c r="G1" s="126"/>
      <c r="H1" s="127"/>
      <c r="I1" s="126"/>
      <c r="J1" s="126"/>
    </row>
    <row r="2" spans="1:10" ht="15">
      <c r="A2" s="128"/>
      <c r="B2" s="129" t="s">
        <v>343</v>
      </c>
      <c r="C2" s="129"/>
      <c r="D2" s="129"/>
      <c r="E2" s="130"/>
      <c r="F2" s="130"/>
      <c r="G2" s="130"/>
      <c r="H2" s="130"/>
      <c r="I2" s="130"/>
      <c r="J2" s="130"/>
    </row>
    <row r="3" spans="1:10" ht="15">
      <c r="A3" s="128"/>
      <c r="B3" s="129"/>
      <c r="C3" s="129"/>
      <c r="D3" s="129"/>
      <c r="E3" s="130"/>
      <c r="F3" s="130"/>
      <c r="G3" s="130"/>
      <c r="H3" s="130"/>
      <c r="I3" s="130"/>
      <c r="J3" s="130"/>
    </row>
    <row r="4" spans="1:10" ht="12.75" customHeight="1">
      <c r="A4" s="128"/>
      <c r="B4" s="129"/>
      <c r="C4" s="129"/>
      <c r="D4" s="129"/>
      <c r="E4" s="130"/>
      <c r="F4" s="130"/>
      <c r="G4" s="130"/>
      <c r="H4" s="130"/>
      <c r="I4" s="130"/>
      <c r="J4" s="130"/>
    </row>
    <row r="5" spans="1:10" ht="12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 customHeight="1">
      <c r="A6" s="132"/>
      <c r="B6" s="133"/>
      <c r="C6" s="133"/>
      <c r="D6" s="133"/>
      <c r="E6" s="134" t="s">
        <v>344</v>
      </c>
      <c r="F6" s="134"/>
      <c r="G6" s="134"/>
      <c r="H6" s="134"/>
      <c r="I6" s="134"/>
      <c r="J6" s="135"/>
    </row>
    <row r="7" spans="1:10" ht="12.75" customHeight="1">
      <c r="A7" s="132"/>
      <c r="B7" s="133"/>
      <c r="C7" s="133"/>
      <c r="D7" s="133"/>
      <c r="E7" s="134"/>
      <c r="F7" s="134"/>
      <c r="G7" s="134"/>
      <c r="H7" s="134"/>
      <c r="I7" s="134"/>
      <c r="J7" s="135"/>
    </row>
    <row r="8" spans="1:10" ht="12.75" customHeight="1">
      <c r="A8" s="132"/>
      <c r="B8" s="133"/>
      <c r="C8" s="133"/>
      <c r="D8" s="133"/>
      <c r="E8" s="136"/>
      <c r="F8" s="136" t="s">
        <v>345</v>
      </c>
      <c r="G8" s="137" t="s">
        <v>367</v>
      </c>
      <c r="H8" s="136"/>
      <c r="I8" s="134"/>
      <c r="J8" s="135"/>
    </row>
    <row r="9" spans="1:10" ht="12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2.75" customHeight="1">
      <c r="A10" s="137"/>
      <c r="B10" s="136"/>
      <c r="C10" s="136"/>
      <c r="D10" s="136"/>
      <c r="E10" s="139"/>
      <c r="F10" s="136"/>
      <c r="G10" s="136"/>
      <c r="H10" s="136"/>
      <c r="I10" s="137"/>
      <c r="J10" s="136"/>
    </row>
    <row r="11" spans="1:10" ht="15">
      <c r="A11" s="140" t="s">
        <v>346</v>
      </c>
      <c r="B11" s="141"/>
      <c r="C11" s="142"/>
      <c r="D11" s="142"/>
      <c r="E11" s="141"/>
      <c r="F11" s="138"/>
      <c r="G11" s="138"/>
      <c r="H11" s="138"/>
      <c r="I11" s="138"/>
      <c r="J11" s="138"/>
    </row>
    <row r="12" spans="1:10" ht="12.75">
      <c r="A12" s="143" t="s">
        <v>347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5">
      <c r="A13" s="140" t="s">
        <v>348</v>
      </c>
      <c r="B13" s="141"/>
      <c r="C13" s="141"/>
      <c r="D13" s="141"/>
      <c r="E13" s="141"/>
      <c r="F13" s="138"/>
      <c r="G13" s="138"/>
      <c r="H13" s="138"/>
      <c r="I13" s="138"/>
      <c r="J13" s="138"/>
    </row>
    <row r="14" spans="1:10" ht="12.75">
      <c r="A14" s="143" t="s">
        <v>368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15">
      <c r="A15" s="140" t="s">
        <v>349</v>
      </c>
      <c r="B15" s="145"/>
      <c r="C15" s="145"/>
      <c r="D15" s="145"/>
      <c r="E15" s="145"/>
      <c r="F15" s="138"/>
      <c r="G15" s="138"/>
      <c r="H15" s="138"/>
      <c r="I15" s="138"/>
      <c r="J15" s="138"/>
    </row>
    <row r="16" spans="1:10" ht="12.75">
      <c r="A16" s="143" t="s">
        <v>350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ht="15">
      <c r="A17" s="140" t="s">
        <v>351</v>
      </c>
      <c r="B17" s="141"/>
      <c r="C17" s="141"/>
      <c r="D17" s="141"/>
      <c r="E17" s="141"/>
      <c r="F17" s="138"/>
      <c r="G17" s="138"/>
      <c r="H17" s="138"/>
      <c r="I17" s="138"/>
      <c r="J17" s="138"/>
    </row>
    <row r="18" spans="1:10" ht="12.75">
      <c r="A18" s="143" t="s">
        <v>352</v>
      </c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32.25" customHeight="1">
      <c r="A19" s="308" t="s">
        <v>353</v>
      </c>
      <c r="B19" s="308"/>
      <c r="C19" s="308"/>
      <c r="D19" s="308"/>
      <c r="E19" s="308"/>
      <c r="F19" s="308"/>
      <c r="G19" s="308"/>
      <c r="H19" s="308"/>
      <c r="I19" s="308"/>
      <c r="J19" s="308"/>
    </row>
    <row r="20" spans="1:10" ht="12.75">
      <c r="A20" s="143" t="s">
        <v>354</v>
      </c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5">
      <c r="A21" s="140" t="s">
        <v>355</v>
      </c>
      <c r="B21" s="145"/>
      <c r="C21" s="145"/>
      <c r="D21" s="145"/>
      <c r="E21" s="145"/>
      <c r="F21" s="138"/>
      <c r="G21" s="138"/>
      <c r="H21" s="138"/>
      <c r="I21" s="138"/>
      <c r="J21" s="138"/>
    </row>
    <row r="22" spans="1:10" ht="25.5" customHeight="1">
      <c r="A22" s="309" t="s">
        <v>369</v>
      </c>
      <c r="B22" s="309"/>
      <c r="C22" s="309"/>
      <c r="D22" s="309"/>
      <c r="E22" s="309"/>
      <c r="F22" s="309"/>
      <c r="G22" s="309"/>
      <c r="H22" s="309"/>
      <c r="I22" s="309"/>
      <c r="J22" s="309"/>
    </row>
    <row r="23" spans="1:10" ht="15">
      <c r="A23" s="140" t="s">
        <v>356</v>
      </c>
      <c r="B23" s="145"/>
      <c r="C23" s="145"/>
      <c r="D23" s="145"/>
      <c r="E23" s="145"/>
      <c r="F23" s="138"/>
      <c r="G23" s="138"/>
      <c r="H23" s="138"/>
      <c r="I23" s="138"/>
      <c r="J23" s="138"/>
    </row>
    <row r="24" spans="1:10" ht="12.75">
      <c r="A24" s="143" t="s">
        <v>357</v>
      </c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ht="15">
      <c r="A25" s="140" t="s">
        <v>358</v>
      </c>
      <c r="B25" s="145"/>
      <c r="C25" s="145"/>
      <c r="D25" s="145"/>
      <c r="E25" s="145"/>
      <c r="F25" s="138"/>
      <c r="G25" s="138"/>
      <c r="H25" s="138"/>
      <c r="I25" s="138"/>
      <c r="J25" s="138"/>
    </row>
    <row r="26" spans="1:10" ht="39" customHeight="1">
      <c r="A26" s="309" t="s">
        <v>359</v>
      </c>
      <c r="B26" s="309"/>
      <c r="C26" s="309"/>
      <c r="D26" s="309"/>
      <c r="E26" s="309"/>
      <c r="F26" s="309"/>
      <c r="G26" s="309"/>
      <c r="H26" s="309"/>
      <c r="I26" s="309"/>
      <c r="J26" s="309"/>
    </row>
    <row r="27" spans="1:10" ht="15">
      <c r="A27" s="140" t="s">
        <v>360</v>
      </c>
      <c r="B27" s="145"/>
      <c r="C27" s="145"/>
      <c r="D27" s="145"/>
      <c r="E27" s="145"/>
      <c r="F27" s="138"/>
      <c r="G27" s="138"/>
      <c r="H27" s="138"/>
      <c r="I27" s="138"/>
      <c r="J27" s="138"/>
    </row>
    <row r="28" spans="1:10" ht="36.75" customHeight="1">
      <c r="A28" s="309" t="s">
        <v>361</v>
      </c>
      <c r="B28" s="309"/>
      <c r="C28" s="309"/>
      <c r="D28" s="309"/>
      <c r="E28" s="309"/>
      <c r="F28" s="309"/>
      <c r="G28" s="309"/>
      <c r="H28" s="309"/>
      <c r="I28" s="309"/>
      <c r="J28" s="309"/>
    </row>
    <row r="29" spans="1:10" ht="15">
      <c r="A29" s="140" t="s">
        <v>362</v>
      </c>
      <c r="B29" s="145"/>
      <c r="C29" s="145"/>
      <c r="D29" s="145"/>
      <c r="E29" s="145"/>
      <c r="F29" s="138"/>
      <c r="G29" s="138"/>
      <c r="H29" s="138"/>
      <c r="I29" s="138"/>
      <c r="J29" s="138"/>
    </row>
    <row r="30" spans="1:10" ht="12.75">
      <c r="A30" s="143" t="s">
        <v>363</v>
      </c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ht="15">
      <c r="A31" s="140" t="s">
        <v>364</v>
      </c>
      <c r="B31" s="145"/>
      <c r="C31" s="145"/>
      <c r="D31" s="145"/>
      <c r="E31" s="145"/>
      <c r="F31" s="138"/>
      <c r="G31" s="138"/>
      <c r="H31" s="138"/>
      <c r="I31" s="138"/>
      <c r="J31" s="138"/>
    </row>
    <row r="32" spans="1:10" ht="12.75">
      <c r="A32" s="143"/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 ht="12.75">
      <c r="A33" s="143"/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ht="12.75">
      <c r="A36" s="146" t="s">
        <v>370</v>
      </c>
      <c r="B36" s="146"/>
      <c r="C36" s="146"/>
      <c r="D36" s="146"/>
      <c r="E36" s="146"/>
      <c r="F36" s="146"/>
      <c r="G36" s="146" t="s">
        <v>365</v>
      </c>
      <c r="H36" s="146"/>
      <c r="I36" s="146"/>
      <c r="J36" s="146"/>
    </row>
    <row r="37" spans="1:10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ht="12.75">
      <c r="A38" s="146"/>
      <c r="B38" s="146"/>
      <c r="C38" s="146"/>
      <c r="D38" s="146"/>
      <c r="E38" s="146"/>
      <c r="F38" s="146"/>
      <c r="G38" s="146" t="s">
        <v>366</v>
      </c>
      <c r="H38" s="146"/>
      <c r="I38" s="146"/>
      <c r="J38" s="146"/>
    </row>
    <row r="39" spans="1:10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</sheetData>
  <sheetProtection/>
  <protectedRanges>
    <protectedRange sqref="E2" name="Range1_1"/>
    <protectedRange sqref="G2:H2" name="Range1"/>
  </protectedRanges>
  <mergeCells count="4">
    <mergeCell ref="A19:J19"/>
    <mergeCell ref="A22:J22"/>
    <mergeCell ref="A26:J26"/>
    <mergeCell ref="A28:J28"/>
  </mergeCells>
  <conditionalFormatting sqref="G2">
    <cfRule type="cellIs" priority="1" dxfId="0" operator="lessThan" stopIfTrue="1">
      <formula>#REF!</formula>
    </cfRule>
  </conditionalFormatting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12 A24 A22 A20 A28 A16 A14 A26 A18 A32:A33 A30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mjurkovic</cp:lastModifiedBy>
  <cp:lastPrinted>2014-07-22T11:33:55Z</cp:lastPrinted>
  <dcterms:created xsi:type="dcterms:W3CDTF">2008-10-17T11:51:54Z</dcterms:created>
  <dcterms:modified xsi:type="dcterms:W3CDTF">2014-07-22T11:33:57Z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