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12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'Bilješke'!$A$1:$J$54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comments7.xml><?xml version="1.0" encoding="utf-8"?>
<comments xmlns="http://schemas.openxmlformats.org/spreadsheetml/2006/main">
  <authors>
    <author>a</author>
  </authors>
  <commentList>
    <comment ref="A13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 Neizvjesnosti</t>
        </r>
        <r>
          <rPr>
            <sz val="8"/>
            <rFont val="Tahoma"/>
            <family val="0"/>
          </rPr>
          <t xml:space="preserve"> obuhvaća opis slučajeva kod kojih postoji neizvjesnost naplate prihoda ili mogućih budućih troškova (neke značajne štete), uz komentar uprave društva s obzirom na prethodno i promatrano tromjesečje te na buduće razdoblje u kojem bi se mogli pojaviti otpisi nenaplativih potraživanja ili neki drugi troškovi. 
</t>
        </r>
      </text>
    </comment>
    <comment ref="A15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Rezultati poslovanja</t>
        </r>
        <r>
          <rPr>
            <sz val="8"/>
            <rFont val="Tahoma"/>
            <family val="0"/>
          </rPr>
          <t xml:space="preserve"> obuhvaća komentar uprave društva o financijskom i poslovnom rezultatu u promatranom tromjesečju i kumulativnom razdoblju u usporedbi s istim razdobljem prethodne godine.
</t>
        </r>
      </text>
    </comment>
    <comment ref="A17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Prihodi po djelatnostima</t>
        </r>
        <r>
          <rPr>
            <sz val="8"/>
            <rFont val="Tahoma"/>
            <family val="0"/>
          </rPr>
          <t xml:space="preserve"> obuhvaća analizu planiranih i ostvarenih prihoda po temeljnim djelatnostima za promatrano tromjesečje, uz navođenje razloga za eventualna odstupanja.
</t>
        </r>
      </text>
    </comment>
    <comment ref="A19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Opis usluga</t>
        </r>
        <r>
          <rPr>
            <sz val="8"/>
            <rFont val="Tahoma"/>
            <family val="0"/>
          </rPr>
          <t xml:space="preserve"> obuhvaća popis osnovnih usluga te opis planiranog uvođenja novih usluga.
</t>
        </r>
      </text>
    </comment>
    <comment ref="A2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  <comment ref="A23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Dobit ili gubitak </t>
        </r>
        <r>
          <rPr>
            <sz val="8"/>
            <rFont val="Tahoma"/>
            <family val="0"/>
          </rPr>
          <t xml:space="preserve">obuhvaća komentar ostvarene dobiti/gubitka za promatrano tromjesečje u usporedbi s istim razdobljem prethodne godine odnosno s prethodnim tromjesečjem te u usporedbi s planiranim za promatrano tromjesečje. 
</t>
        </r>
      </text>
    </comment>
    <comment ref="A25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Likvidnost</t>
        </r>
        <r>
          <rPr>
            <sz val="8"/>
            <rFont val="Tahoma"/>
            <family val="0"/>
          </rPr>
          <t xml:space="preserve"> obuhvaća komentar uprave o poslovanju društva s obzirom na problematiku likvidnosti i solventnosti, kako u tekućem tromjesečju, tako i u budućim razdobljima.
</t>
        </r>
      </text>
    </comment>
    <comment ref="E3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Ostale napomene</t>
        </r>
        <r>
          <rPr>
            <sz val="8"/>
            <rFont val="Tahoma"/>
            <family val="0"/>
          </rPr>
          <t xml:space="preserve"> obuhvaća komentar uprave o ostalim značajnijim događajima koji nisu komentirani u prethodnim pozicijama.
</t>
        </r>
      </text>
    </comment>
  </commentList>
</comments>
</file>

<file path=xl/sharedStrings.xml><?xml version="1.0" encoding="utf-8"?>
<sst xmlns="http://schemas.openxmlformats.org/spreadsheetml/2006/main" count="437" uniqueCount="375">
  <si>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</si>
  <si>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</si>
  <si>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</si>
  <si>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</si>
  <si>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</si>
  <si>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</si>
  <si>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</si>
  <si>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</si>
  <si>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</si>
  <si>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</si>
  <si>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</si>
  <si>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</si>
  <si>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</si>
  <si>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</si>
  <si>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</si>
  <si>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</si>
  <si>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</si>
  <si>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</si>
  <si>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</si>
  <si>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</si>
  <si>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</si>
  <si>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</si>
  <si>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</si>
  <si>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</si>
  <si>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</si>
  <si>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</si>
  <si>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</si>
  <si>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</si>
  <si>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</si>
  <si>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</si>
  <si>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</si>
  <si>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</si>
  <si>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</si>
  <si>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</si>
  <si>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</si>
  <si>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</si>
  <si>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</si>
  <si>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</si>
  <si>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</si>
  <si>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</si>
  <si>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</si>
  <si>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</si>
  <si>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</si>
  <si>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</si>
  <si>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</si>
  <si>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</si>
  <si>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</si>
  <si>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</si>
  <si>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</si>
  <si>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</si>
  <si>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</si>
  <si>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</si>
  <si>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</si>
  <si>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</si>
  <si>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</si>
  <si>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</si>
  <si>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</si>
  <si>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</si>
  <si>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</si>
  <si>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</si>
  <si>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</si>
  <si>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</si>
  <si>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</si>
  <si>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</si>
  <si>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</si>
  <si>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</si>
  <si>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</si>
  <si>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</si>
  <si>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</si>
  <si>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</si>
  <si>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</si>
  <si>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</si>
  <si>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</si>
  <si>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</si>
  <si>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</si>
  <si>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</si>
  <si>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</si>
  <si>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</si>
  <si>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</si>
  <si>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</si>
  <si>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</si>
  <si>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</si>
  <si>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</si>
  <si>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</si>
  <si>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</si>
  <si>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</si>
  <si>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</si>
  <si>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</si>
  <si>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</si>
  <si>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</si>
  <si>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</si>
  <si>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</si>
  <si>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</si>
  <si>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</si>
  <si>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</si>
  <si>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</si>
  <si>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</si>
  <si>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</si>
  <si>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</si>
  <si>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</si>
  <si>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</si>
  <si>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</si>
  <si>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</si>
  <si>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</si>
  <si>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</si>
  <si>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</si>
  <si>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</si>
  <si>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</si>
  <si>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</si>
  <si>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</si>
  <si>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</si>
  <si>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</si>
  <si>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</si>
  <si>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</si>
  <si>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</si>
  <si>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</si>
  <si>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</si>
  <si>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</si>
  <si>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</si>
  <si>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</si>
  <si>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</si>
  <si>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</si>
  <si>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</si>
  <si>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</si>
  <si>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</si>
  <si>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</si>
  <si>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</si>
  <si>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</si>
  <si>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</si>
  <si>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</si>
  <si>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</si>
  <si>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</si>
  <si>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</si>
  <si>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</si>
  <si>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</si>
  <si>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</si>
  <si>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</si>
  <si>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</si>
  <si>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</si>
  <si>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</si>
  <si>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</si>
  <si>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</si>
  <si>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</si>
  <si>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</si>
  <si>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</si>
  <si>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</si>
  <si>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</si>
  <si>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</si>
  <si>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</si>
  <si>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</si>
  <si>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</si>
  <si>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</si>
  <si>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</si>
  <si>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</si>
  <si>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</si>
  <si>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</si>
  <si>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</si>
  <si>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</si>
  <si>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</si>
  <si>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</si>
  <si>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</si>
  <si>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</si>
  <si>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</si>
  <si>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</si>
  <si>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</si>
  <si>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</si>
  <si>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</si>
  <si>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</si>
  <si>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</si>
  <si>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</si>
  <si>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</si>
  <si>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</si>
  <si>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</si>
  <si>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</si>
  <si>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</si>
  <si>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</si>
  <si>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</si>
  <si>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</si>
  <si>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</si>
  <si>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</si>
  <si>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</si>
  <si>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</si>
  <si>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</si>
  <si>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</si>
  <si>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</si>
  <si>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</si>
  <si>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</si>
  <si>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</si>
  <si>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</si>
  <si>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</si>
  <si>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</si>
  <si>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</si>
  <si>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</si>
  <si>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</si>
  <si>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</si>
  <si>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</si>
  <si>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</si>
  <si>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</si>
  <si>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</si>
  <si>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</si>
  <si>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</si>
  <si>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</si>
  <si>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</si>
  <si>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</si>
  <si>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</si>
  <si>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</si>
  <si>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</si>
  <si>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</si>
  <si>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</si>
  <si>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</si>
  <si>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</si>
  <si>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</si>
  <si>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</si>
  <si>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</si>
  <si>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</si>
  <si>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</si>
  <si>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</si>
  <si>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</si>
  <si>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</si>
  <si>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</si>
  <si>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</si>
  <si>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</si>
  <si>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</si>
  <si>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</si>
  <si>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</si>
  <si>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</si>
  <si>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</si>
  <si>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</si>
  <si>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</si>
  <si>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</si>
  <si>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</si>
  <si>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</si>
  <si>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</si>
  <si>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</si>
  <si>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</si>
  <si>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</si>
  <si>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</si>
  <si>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</si>
  <si>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</si>
  <si>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</si>
  <si>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</si>
  <si>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</si>
  <si>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</si>
  <si>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</si>
  <si>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</si>
  <si>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</si>
  <si>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</si>
  <si>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</si>
  <si>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</si>
  <si>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</si>
  <si>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</si>
  <si>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</si>
  <si>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</si>
  <si>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</si>
  <si>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</si>
  <si>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</si>
  <si>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</si>
  <si>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</si>
  <si>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</si>
  <si>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</si>
  <si>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</si>
  <si>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</si>
  <si>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</si>
  <si>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</si>
  <si>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</si>
  <si>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</si>
  <si>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</si>
  <si>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</si>
  <si>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</si>
  <si>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</si>
  <si>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</si>
  <si>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</si>
  <si>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</si>
  <si>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</si>
  <si>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</si>
  <si>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</si>
  <si>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</si>
  <si>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</si>
  <si>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</si>
  <si>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</si>
  <si>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</si>
  <si>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</si>
  <si>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</si>
  <si>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</si>
  <si>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</si>
  <si>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</si>
  <si>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</si>
  <si>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</si>
  <si>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</si>
  <si>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</si>
  <si>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</si>
  <si>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</si>
  <si>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</si>
  <si>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</si>
  <si>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</si>
  <si>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</si>
  <si>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</si>
  <si>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</si>
  <si>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</si>
  <si>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</si>
  <si>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</si>
  <si>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</si>
  <si>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</si>
  <si>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</si>
  <si>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</si>
  <si>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</si>
  <si>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</si>
  <si>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</si>
  <si>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</si>
  <si>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</si>
  <si>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</si>
  <si>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</si>
  <si>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</si>
  <si>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</si>
  <si>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</si>
  <si>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</si>
  <si>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</si>
  <si>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</si>
  <si>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</si>
  <si>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</si>
  <si>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</si>
  <si>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</si>
  <si>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03277780</t>
  </si>
  <si>
    <t>080015097</t>
  </si>
  <si>
    <t>76842508189</t>
  </si>
  <si>
    <t>ZAGREBAČKE PEKARNE KLARA d.d.</t>
  </si>
  <si>
    <t>ZAGREB</t>
  </si>
  <si>
    <t>UTINJSKA 48</t>
  </si>
  <si>
    <t>klara@klara.hr</t>
  </si>
  <si>
    <t>www.klara.hr</t>
  </si>
  <si>
    <t>DA</t>
  </si>
  <si>
    <t>1071</t>
  </si>
  <si>
    <t>PREHRANA TRGOVINA d.d.</t>
  </si>
  <si>
    <t>ZAGREB,UTINJSKA 48</t>
  </si>
  <si>
    <t>03277607</t>
  </si>
  <si>
    <t>DARINKA FIŠTREK</t>
  </si>
  <si>
    <t>013688418</t>
  </si>
  <si>
    <t>013822384</t>
  </si>
  <si>
    <t>darinka.fistrek@klara.hr</t>
  </si>
  <si>
    <t>GREGURIĆ SUZANA</t>
  </si>
  <si>
    <t>stanje na dan 31.12.2012.</t>
  </si>
  <si>
    <r>
      <t xml:space="preserve">Obveznik: </t>
    </r>
    <r>
      <rPr>
        <b/>
        <u val="single"/>
        <sz val="10"/>
        <rFont val="Arial"/>
        <family val="2"/>
      </rPr>
      <t>ZAGREBAČKE PEKARNE KLARA d.d.</t>
    </r>
  </si>
  <si>
    <t>u razdoblju 01.01.2012.do 31.12.2012.</t>
  </si>
  <si>
    <t>u razdoblju 01.01.2012. do 31.12.2012</t>
  </si>
  <si>
    <r>
      <t xml:space="preserve">Obveznik: </t>
    </r>
    <r>
      <rPr>
        <b/>
        <u val="single"/>
        <sz val="8"/>
        <rFont val="Arial"/>
        <family val="2"/>
      </rPr>
      <t>ZAGREBAČKE PEKARNE KLARA d.d.</t>
    </r>
  </si>
  <si>
    <t>01.01.2012.</t>
  </si>
  <si>
    <t>31.12.2012.</t>
  </si>
  <si>
    <t>1. Podjela dionica</t>
  </si>
  <si>
    <t>Ukupna dužina teksta (max. 1000 znakova):</t>
  </si>
  <si>
    <t>NIJE BILO PODJELA DIONICA</t>
  </si>
  <si>
    <t>2. Zarada po dionici</t>
  </si>
  <si>
    <t>3. Promjena vlasničke strukture</t>
  </si>
  <si>
    <t>U STRUKTURI VLASNIŠTVA NEMA PROMJENA U ODNOSU NA 31.12.2011.</t>
  </si>
  <si>
    <t>4. Pripajanja i spajanja</t>
  </si>
  <si>
    <t>5. Neizvjesnost (opis slučajeva kod kojih postoji neizvjesnost naplate prihoda ili mogućih budućih troškova)</t>
  </si>
  <si>
    <t xml:space="preserve">NEMA BITNIH PROMJENA </t>
  </si>
  <si>
    <t>6. Rezultati poslovanja</t>
  </si>
  <si>
    <t>7. Opis proizvoda i usluga</t>
  </si>
  <si>
    <t>Proizvodnja kruha i peciva i srodnih proizvoda i maloprodaja</t>
  </si>
  <si>
    <t>8. Dobit ili gubitak</t>
  </si>
  <si>
    <t>9. Likvidnost</t>
  </si>
  <si>
    <t>10. Promjene računovodstvenih politika</t>
  </si>
  <si>
    <t>nije bilo promjrna računovodstvenih politika</t>
  </si>
  <si>
    <t>11.NAPOMENA</t>
  </si>
  <si>
    <t>OSOBA OVLAŠTENA ZA ZASTUPANJE</t>
  </si>
  <si>
    <t>Za razdoblje 01.01.2012.-31.12.2012.</t>
  </si>
  <si>
    <t>DESORTIS d.o.o.</t>
  </si>
  <si>
    <t>ZAGREB, N OVA CESTA 93</t>
  </si>
  <si>
    <t>01848160</t>
  </si>
  <si>
    <t>GUBITAK PO DIONICI JE 26,45 HRK</t>
  </si>
  <si>
    <t>03.06.2012.PRIPOJENA JE TVRTKA KĆER KLARA TRADE d.o.o.</t>
  </si>
  <si>
    <t>U ODNOSU NA ISTO RAZDOBLJE PROŠLE GODINE UKUPNI PRIHODI VEĆI SU ZA 11,24%, A UKUPNI RASHODI VEĆI SU ZA 8,61%</t>
  </si>
  <si>
    <t>Pošto je rast prihoda  veći od porasta rashoda u odnosu na proteklu godinu ,ostvaren je manji gubitak.</t>
  </si>
  <si>
    <t>U ZAGREBU,29.012013.</t>
  </si>
  <si>
    <t>SUZANA GREGURIĆ, dipl.oec.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</si>
</sst>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8"/>
      <color indexed="2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b/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58">
      <alignment vertical="top"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vertical="top"/>
      <protection hidden="1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3" fillId="0" borderId="25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58" applyFont="1" applyAlignment="1">
      <alignment/>
      <protection/>
    </xf>
    <xf numFmtId="0" fontId="37" fillId="24" borderId="0" xfId="52" applyFont="1" applyFill="1" applyBorder="1" applyAlignment="1">
      <alignment horizontal="left" vertical="top"/>
      <protection/>
    </xf>
    <xf numFmtId="0" fontId="38" fillId="24" borderId="0" xfId="52" applyFont="1" applyFill="1" applyBorder="1" applyAlignment="1">
      <alignment horizontal="left" vertical="center"/>
      <protection/>
    </xf>
    <xf numFmtId="0" fontId="37" fillId="24" borderId="0" xfId="52" applyFont="1" applyFill="1" applyBorder="1" applyAlignment="1">
      <alignment horizontal="left" vertical="center"/>
      <protection/>
    </xf>
    <xf numFmtId="0" fontId="39" fillId="24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horizontal="right" vertical="center"/>
      <protection/>
    </xf>
    <xf numFmtId="0" fontId="38" fillId="24" borderId="0" xfId="52" applyFont="1" applyFill="1" applyBorder="1" applyAlignment="1">
      <alignment horizontal="left" vertical="top"/>
      <protection/>
    </xf>
    <xf numFmtId="0" fontId="42" fillId="24" borderId="0" xfId="0" applyFont="1" applyFill="1" applyAlignment="1">
      <alignment/>
    </xf>
    <xf numFmtId="0" fontId="42" fillId="0" borderId="0" xfId="0" applyFont="1" applyAlignment="1">
      <alignment/>
    </xf>
    <xf numFmtId="0" fontId="10" fillId="0" borderId="30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2" fillId="0" borderId="27" xfId="53" applyFont="1" applyFill="1" applyBorder="1" applyAlignment="1" applyProtection="1">
      <alignment horizontal="right" vertical="center"/>
      <protection hidden="1" locked="0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48" applyFill="1" applyBorder="1" applyAlignment="1" applyProtection="1">
      <alignment/>
      <protection hidden="1" locked="0"/>
    </xf>
    <xf numFmtId="0" fontId="2" fillId="0" borderId="28" xfId="53" applyFont="1" applyFill="1" applyBorder="1" applyAlignment="1" applyProtection="1">
      <alignment/>
      <protection hidden="1" locked="0"/>
    </xf>
    <xf numFmtId="0" fontId="2" fillId="0" borderId="29" xfId="53" applyFont="1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17" xfId="53" applyFont="1" applyBorder="1" applyAlignment="1" applyProtection="1">
      <alignment horizontal="center"/>
      <protection hidden="1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1" xfId="53" applyFont="1" applyBorder="1" applyAlignment="1" applyProtection="1">
      <alignment horizontal="center" vertical="top"/>
      <protection hidden="1"/>
    </xf>
    <xf numFmtId="0" fontId="3" fillId="0" borderId="31" xfId="53" applyFont="1" applyBorder="1" applyAlignment="1">
      <alignment horizontal="center"/>
      <protection/>
    </xf>
    <xf numFmtId="0" fontId="3" fillId="0" borderId="32" xfId="53" applyFont="1" applyBorder="1" applyAlignment="1">
      <alignment/>
      <protection/>
    </xf>
    <xf numFmtId="0" fontId="3" fillId="0" borderId="25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0" fontId="15" fillId="0" borderId="0" xfId="58" applyFont="1" applyBorder="1" applyAlignment="1" applyProtection="1">
      <alignment horizontal="left"/>
      <protection hidden="1"/>
    </xf>
    <xf numFmtId="0" fontId="16" fillId="0" borderId="0" xfId="58" applyFont="1" applyBorder="1" applyAlignment="1">
      <alignment/>
      <protection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41" fillId="24" borderId="0" xfId="52" applyFont="1" applyFill="1" applyBorder="1" applyAlignment="1" applyProtection="1">
      <alignment horizontal="left" vertical="top" wrapText="1"/>
      <protection locked="0"/>
    </xf>
    <xf numFmtId="0" fontId="41" fillId="24" borderId="0" xfId="0" applyFont="1" applyFill="1" applyBorder="1" applyAlignment="1" applyProtection="1">
      <alignment wrapText="1"/>
      <protection locked="0"/>
    </xf>
    <xf numFmtId="0" fontId="10" fillId="0" borderId="0" xfId="58" applyFont="1" applyAlignment="1">
      <alignment/>
      <protection/>
    </xf>
    <xf numFmtId="0" fontId="42" fillId="24" borderId="0" xfId="52" applyFont="1" applyFill="1" applyBorder="1" applyAlignment="1" applyProtection="1">
      <alignment horizontal="left" vertical="top" wrapText="1"/>
      <protection locked="0"/>
    </xf>
    <xf numFmtId="0" fontId="42" fillId="24" borderId="0" xfId="0" applyFont="1" applyFill="1" applyBorder="1" applyAlignment="1" applyProtection="1">
      <alignment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FIN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http://www.klara.hr/" TargetMode="External" /><Relationship Id="rId3" Type="http://schemas.openxmlformats.org/officeDocument/2006/relationships/hyperlink" Target="mailto:darinka.fistrek@kla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3">
      <selection activeCell="A36" sqref="A36:D3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5" t="s">
        <v>248</v>
      </c>
      <c r="B1" s="136"/>
      <c r="C1" s="136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59" t="s">
        <v>249</v>
      </c>
      <c r="B2" s="160"/>
      <c r="C2" s="160"/>
      <c r="D2" s="161"/>
      <c r="E2" s="118">
        <v>40909</v>
      </c>
      <c r="F2" s="12"/>
      <c r="G2" s="13" t="s">
        <v>250</v>
      </c>
      <c r="H2" s="118">
        <v>41274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62" t="s">
        <v>316</v>
      </c>
      <c r="B4" s="163"/>
      <c r="C4" s="163"/>
      <c r="D4" s="163"/>
      <c r="E4" s="163"/>
      <c r="F4" s="163"/>
      <c r="G4" s="163"/>
      <c r="H4" s="163"/>
      <c r="I4" s="164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65" t="s">
        <v>251</v>
      </c>
      <c r="B6" s="166"/>
      <c r="C6" s="157" t="s">
        <v>322</v>
      </c>
      <c r="D6" s="158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67" t="s">
        <v>252</v>
      </c>
      <c r="B8" s="168"/>
      <c r="C8" s="157" t="s">
        <v>323</v>
      </c>
      <c r="D8" s="158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8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4" t="s">
        <v>253</v>
      </c>
      <c r="B10" s="155"/>
      <c r="C10" s="157" t="s">
        <v>324</v>
      </c>
      <c r="D10" s="158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56"/>
      <c r="B11" s="155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65" t="s">
        <v>254</v>
      </c>
      <c r="B12" s="166"/>
      <c r="C12" s="169" t="s">
        <v>325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65" t="s">
        <v>255</v>
      </c>
      <c r="B14" s="166"/>
      <c r="C14" s="172">
        <v>10020</v>
      </c>
      <c r="D14" s="173"/>
      <c r="E14" s="16"/>
      <c r="F14" s="169" t="s">
        <v>326</v>
      </c>
      <c r="G14" s="170"/>
      <c r="H14" s="170"/>
      <c r="I14" s="171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65" t="s">
        <v>256</v>
      </c>
      <c r="B16" s="166"/>
      <c r="C16" s="169" t="s">
        <v>327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65" t="s">
        <v>257</v>
      </c>
      <c r="B18" s="166"/>
      <c r="C18" s="174" t="s">
        <v>328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65" t="s">
        <v>258</v>
      </c>
      <c r="B20" s="166"/>
      <c r="C20" s="174" t="s">
        <v>329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65" t="s">
        <v>259</v>
      </c>
      <c r="B22" s="166"/>
      <c r="C22" s="119">
        <v>133</v>
      </c>
      <c r="D22" s="169" t="s">
        <v>326</v>
      </c>
      <c r="E22" s="150"/>
      <c r="F22" s="151"/>
      <c r="G22" s="165"/>
      <c r="H22" s="152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65" t="s">
        <v>260</v>
      </c>
      <c r="B24" s="166"/>
      <c r="C24" s="119">
        <v>21</v>
      </c>
      <c r="D24" s="169" t="s">
        <v>326</v>
      </c>
      <c r="E24" s="150"/>
      <c r="F24" s="150"/>
      <c r="G24" s="151"/>
      <c r="H24" s="49" t="s">
        <v>261</v>
      </c>
      <c r="I24" s="120">
        <v>761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65" t="s">
        <v>262</v>
      </c>
      <c r="B26" s="166"/>
      <c r="C26" s="121" t="s">
        <v>330</v>
      </c>
      <c r="D26" s="25"/>
      <c r="E26" s="33"/>
      <c r="F26" s="24"/>
      <c r="G26" s="153" t="s">
        <v>263</v>
      </c>
      <c r="H26" s="166"/>
      <c r="I26" s="122" t="s">
        <v>331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47" t="s">
        <v>264</v>
      </c>
      <c r="B28" s="148"/>
      <c r="C28" s="149"/>
      <c r="D28" s="149"/>
      <c r="E28" s="146" t="s">
        <v>265</v>
      </c>
      <c r="F28" s="138"/>
      <c r="G28" s="138"/>
      <c r="H28" s="139" t="s">
        <v>266</v>
      </c>
      <c r="I28" s="140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41"/>
      <c r="B30" s="142"/>
      <c r="C30" s="142"/>
      <c r="D30" s="143"/>
      <c r="E30" s="141"/>
      <c r="F30" s="142"/>
      <c r="G30" s="142"/>
      <c r="H30" s="157"/>
      <c r="I30" s="158"/>
      <c r="J30" s="10"/>
      <c r="K30" s="10"/>
      <c r="L30" s="10"/>
    </row>
    <row r="31" spans="1:12" ht="12.75">
      <c r="A31" s="92"/>
      <c r="B31" s="22"/>
      <c r="C31" s="21"/>
      <c r="D31" s="144"/>
      <c r="E31" s="144"/>
      <c r="F31" s="144"/>
      <c r="G31" s="145"/>
      <c r="H31" s="16"/>
      <c r="I31" s="99"/>
      <c r="J31" s="10"/>
      <c r="K31" s="10"/>
      <c r="L31" s="10"/>
    </row>
    <row r="32" spans="1:12" ht="12.75">
      <c r="A32" s="141" t="s">
        <v>332</v>
      </c>
      <c r="B32" s="142"/>
      <c r="C32" s="142"/>
      <c r="D32" s="143"/>
      <c r="E32" s="141" t="s">
        <v>333</v>
      </c>
      <c r="F32" s="142"/>
      <c r="G32" s="142"/>
      <c r="H32" s="157" t="s">
        <v>334</v>
      </c>
      <c r="I32" s="158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41" t="s">
        <v>366</v>
      </c>
      <c r="B34" s="142"/>
      <c r="C34" s="142"/>
      <c r="D34" s="143"/>
      <c r="E34" s="141" t="s">
        <v>367</v>
      </c>
      <c r="F34" s="142"/>
      <c r="G34" s="142"/>
      <c r="H34" s="157" t="s">
        <v>368</v>
      </c>
      <c r="I34" s="158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41"/>
      <c r="B36" s="142"/>
      <c r="C36" s="142"/>
      <c r="D36" s="143"/>
      <c r="E36" s="141"/>
      <c r="F36" s="142"/>
      <c r="G36" s="142"/>
      <c r="H36" s="157"/>
      <c r="I36" s="158"/>
      <c r="J36" s="10"/>
      <c r="K36" s="10"/>
      <c r="L36" s="10"/>
    </row>
    <row r="37" spans="1:12" ht="12.75">
      <c r="A37" s="101"/>
      <c r="B37" s="30"/>
      <c r="C37" s="137"/>
      <c r="D37" s="177"/>
      <c r="E37" s="16"/>
      <c r="F37" s="137"/>
      <c r="G37" s="177"/>
      <c r="H37" s="16"/>
      <c r="I37" s="93"/>
      <c r="J37" s="10"/>
      <c r="K37" s="10"/>
      <c r="L37" s="10"/>
    </row>
    <row r="38" spans="1:12" ht="12.75">
      <c r="A38" s="141"/>
      <c r="B38" s="142"/>
      <c r="C38" s="142"/>
      <c r="D38" s="143"/>
      <c r="E38" s="141"/>
      <c r="F38" s="142"/>
      <c r="G38" s="142"/>
      <c r="H38" s="157"/>
      <c r="I38" s="158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41"/>
      <c r="B40" s="142"/>
      <c r="C40" s="142"/>
      <c r="D40" s="143"/>
      <c r="E40" s="141"/>
      <c r="F40" s="142"/>
      <c r="G40" s="142"/>
      <c r="H40" s="157"/>
      <c r="I40" s="158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4" t="s">
        <v>267</v>
      </c>
      <c r="B44" s="185"/>
      <c r="C44" s="157"/>
      <c r="D44" s="158"/>
      <c r="E44" s="26"/>
      <c r="F44" s="169"/>
      <c r="G44" s="142"/>
      <c r="H44" s="142"/>
      <c r="I44" s="143"/>
      <c r="J44" s="10"/>
      <c r="K44" s="10"/>
      <c r="L44" s="10"/>
    </row>
    <row r="45" spans="1:12" ht="12.75">
      <c r="A45" s="101"/>
      <c r="B45" s="30"/>
      <c r="C45" s="137"/>
      <c r="D45" s="177"/>
      <c r="E45" s="16"/>
      <c r="F45" s="137"/>
      <c r="G45" s="178"/>
      <c r="H45" s="35"/>
      <c r="I45" s="105"/>
      <c r="J45" s="10"/>
      <c r="K45" s="10"/>
      <c r="L45" s="10"/>
    </row>
    <row r="46" spans="1:12" ht="12.75">
      <c r="A46" s="154" t="s">
        <v>268</v>
      </c>
      <c r="B46" s="185"/>
      <c r="C46" s="169" t="s">
        <v>335</v>
      </c>
      <c r="D46" s="179"/>
      <c r="E46" s="179"/>
      <c r="F46" s="179"/>
      <c r="G46" s="179"/>
      <c r="H46" s="179"/>
      <c r="I46" s="180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4" t="s">
        <v>270</v>
      </c>
      <c r="B48" s="185"/>
      <c r="C48" s="186" t="s">
        <v>336</v>
      </c>
      <c r="D48" s="187"/>
      <c r="E48" s="188"/>
      <c r="F48" s="16"/>
      <c r="G48" s="49" t="s">
        <v>271</v>
      </c>
      <c r="H48" s="186" t="s">
        <v>337</v>
      </c>
      <c r="I48" s="188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4" t="s">
        <v>257</v>
      </c>
      <c r="B50" s="185"/>
      <c r="C50" s="191" t="s">
        <v>338</v>
      </c>
      <c r="D50" s="187"/>
      <c r="E50" s="187"/>
      <c r="F50" s="187"/>
      <c r="G50" s="187"/>
      <c r="H50" s="187"/>
      <c r="I50" s="188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65" t="s">
        <v>272</v>
      </c>
      <c r="B52" s="166"/>
      <c r="C52" s="186" t="s">
        <v>339</v>
      </c>
      <c r="D52" s="187"/>
      <c r="E52" s="187"/>
      <c r="F52" s="187"/>
      <c r="G52" s="187"/>
      <c r="H52" s="187"/>
      <c r="I52" s="171"/>
      <c r="J52" s="10"/>
      <c r="K52" s="10"/>
      <c r="L52" s="10"/>
    </row>
    <row r="53" spans="1:12" ht="12.75">
      <c r="A53" s="106"/>
      <c r="B53" s="20"/>
      <c r="C53" s="181" t="s">
        <v>273</v>
      </c>
      <c r="D53" s="181"/>
      <c r="E53" s="181"/>
      <c r="F53" s="181"/>
      <c r="G53" s="181"/>
      <c r="H53" s="181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92" t="s">
        <v>274</v>
      </c>
      <c r="C55" s="193"/>
      <c r="D55" s="193"/>
      <c r="E55" s="193"/>
      <c r="F55" s="47"/>
      <c r="G55" s="47"/>
      <c r="H55" s="47"/>
      <c r="I55" s="108"/>
      <c r="J55" s="10"/>
      <c r="K55" s="10"/>
      <c r="L55" s="10"/>
    </row>
    <row r="56" spans="1:12" ht="12.75">
      <c r="A56" s="106"/>
      <c r="B56" s="194" t="s">
        <v>306</v>
      </c>
      <c r="C56" s="195"/>
      <c r="D56" s="195"/>
      <c r="E56" s="195"/>
      <c r="F56" s="195"/>
      <c r="G56" s="195"/>
      <c r="H56" s="195"/>
      <c r="I56" s="196"/>
      <c r="J56" s="10"/>
      <c r="K56" s="10"/>
      <c r="L56" s="10"/>
    </row>
    <row r="57" spans="1:12" ht="12.75">
      <c r="A57" s="106"/>
      <c r="B57" s="194" t="s">
        <v>307</v>
      </c>
      <c r="C57" s="195"/>
      <c r="D57" s="195"/>
      <c r="E57" s="195"/>
      <c r="F57" s="195"/>
      <c r="G57" s="195"/>
      <c r="H57" s="195"/>
      <c r="I57" s="108"/>
      <c r="J57" s="10"/>
      <c r="K57" s="10"/>
      <c r="L57" s="10"/>
    </row>
    <row r="58" spans="1:12" ht="12.75">
      <c r="A58" s="106"/>
      <c r="B58" s="194" t="s">
        <v>308</v>
      </c>
      <c r="C58" s="195"/>
      <c r="D58" s="195"/>
      <c r="E58" s="195"/>
      <c r="F58" s="195"/>
      <c r="G58" s="195"/>
      <c r="H58" s="195"/>
      <c r="I58" s="196"/>
      <c r="J58" s="10"/>
      <c r="K58" s="10"/>
      <c r="L58" s="10"/>
    </row>
    <row r="59" spans="1:12" ht="12.75">
      <c r="A59" s="106"/>
      <c r="B59" s="194" t="s">
        <v>309</v>
      </c>
      <c r="C59" s="195"/>
      <c r="D59" s="195"/>
      <c r="E59" s="195"/>
      <c r="F59" s="195"/>
      <c r="G59" s="195"/>
      <c r="H59" s="195"/>
      <c r="I59" s="196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82" t="s">
        <v>277</v>
      </c>
      <c r="H62" s="183"/>
      <c r="I62" s="184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9"/>
      <c r="H63" s="190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lara@klara.hr"/>
    <hyperlink ref="C20" r:id="rId2" display="www.klara.hr"/>
    <hyperlink ref="C50" r:id="rId3" display="darinka.fistrek@kla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79" sqref="A79:H79"/>
    </sheetView>
  </sheetViews>
  <sheetFormatPr defaultColWidth="9.140625" defaultRowHeight="12.75"/>
  <cols>
    <col min="1" max="9" width="9.140625" style="50" customWidth="1"/>
    <col min="10" max="10" width="10.421875" style="50" customWidth="1"/>
    <col min="11" max="11" width="10.7109375" style="50" customWidth="1"/>
    <col min="12" max="16384" width="9.140625" style="50" customWidth="1"/>
  </cols>
  <sheetData>
    <row r="1" spans="1:11" ht="12.75" customHeight="1">
      <c r="A1" s="234" t="s">
        <v>153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5" t="s">
        <v>340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>
      <c r="A3" s="236" t="s">
        <v>341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1" ht="22.5">
      <c r="A4" s="239" t="s">
        <v>59</v>
      </c>
      <c r="B4" s="240"/>
      <c r="C4" s="240"/>
      <c r="D4" s="240"/>
      <c r="E4" s="240"/>
      <c r="F4" s="240"/>
      <c r="G4" s="240"/>
      <c r="H4" s="241"/>
      <c r="I4" s="56" t="s">
        <v>278</v>
      </c>
      <c r="J4" s="57" t="s">
        <v>318</v>
      </c>
      <c r="K4" s="58" t="s">
        <v>319</v>
      </c>
    </row>
    <row r="5" spans="1:11" ht="12.75">
      <c r="A5" s="230">
        <v>1</v>
      </c>
      <c r="B5" s="230"/>
      <c r="C5" s="230"/>
      <c r="D5" s="230"/>
      <c r="E5" s="230"/>
      <c r="F5" s="230"/>
      <c r="G5" s="230"/>
      <c r="H5" s="230"/>
      <c r="I5" s="55">
        <v>2</v>
      </c>
      <c r="J5" s="54">
        <v>3</v>
      </c>
      <c r="K5" s="54">
        <v>4</v>
      </c>
    </row>
    <row r="6" spans="1:11" ht="12.75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3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24"/>
      <c r="I7" s="3">
        <v>1</v>
      </c>
      <c r="J7" s="6"/>
      <c r="K7" s="6"/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51">
        <f>J9+J16+J26+J35+J39</f>
        <v>138076008</v>
      </c>
      <c r="K8" s="51">
        <f>K9+K16+K26+K35+K39</f>
        <v>154438297</v>
      </c>
    </row>
    <row r="9" spans="1:11" ht="12.75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1">
        <f>SUM(J10:J15)</f>
        <v>3938464</v>
      </c>
      <c r="K9" s="51">
        <f>SUM(K10:K15)</f>
        <v>6475015</v>
      </c>
    </row>
    <row r="10" spans="1:11" ht="12.75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2.75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/>
      <c r="K11" s="7">
        <v>5811255</v>
      </c>
    </row>
    <row r="12" spans="1:11" ht="12.75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>
        <v>765000</v>
      </c>
      <c r="K12" s="7">
        <v>425753</v>
      </c>
    </row>
    <row r="13" spans="1:11" ht="12.75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/>
      <c r="K14" s="7"/>
    </row>
    <row r="15" spans="1:11" ht="12.75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>
        <v>3173464</v>
      </c>
      <c r="K15" s="7">
        <v>238007</v>
      </c>
    </row>
    <row r="16" spans="1:11" ht="12.75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1">
        <f>SUM(J17:J25)</f>
        <v>124253879</v>
      </c>
      <c r="K16" s="51">
        <f>SUM(K17:K25)</f>
        <v>145470769</v>
      </c>
    </row>
    <row r="17" spans="1:11" ht="12.75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34464057</v>
      </c>
      <c r="K17" s="7">
        <v>48461767</v>
      </c>
    </row>
    <row r="18" spans="1:11" ht="12.75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61061914</v>
      </c>
      <c r="K18" s="7">
        <v>62665142</v>
      </c>
    </row>
    <row r="19" spans="1:11" ht="12.75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15607460</v>
      </c>
      <c r="K19" s="7">
        <v>14163999</v>
      </c>
    </row>
    <row r="20" spans="1:11" ht="12.75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3486115</v>
      </c>
      <c r="K20" s="7">
        <v>4193401</v>
      </c>
    </row>
    <row r="21" spans="1:11" ht="12.75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971050</v>
      </c>
      <c r="K22" s="7">
        <v>1314503</v>
      </c>
    </row>
    <row r="23" spans="1:11" ht="12.75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8280716</v>
      </c>
      <c r="K23" s="7">
        <v>14333624</v>
      </c>
    </row>
    <row r="24" spans="1:11" ht="12.75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382567</v>
      </c>
      <c r="K24" s="7">
        <v>338333</v>
      </c>
    </row>
    <row r="25" spans="1:11" ht="12.75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/>
      <c r="K25" s="7"/>
    </row>
    <row r="26" spans="1:11" ht="12.75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1">
        <f>SUM(J27:J34)</f>
        <v>9663738</v>
      </c>
      <c r="K26" s="51">
        <f>SUM(K27:K34)</f>
        <v>2294635</v>
      </c>
    </row>
    <row r="27" spans="1:11" ht="12.75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10000</v>
      </c>
      <c r="K27" s="7">
        <v>10000</v>
      </c>
    </row>
    <row r="28" spans="1:11" ht="12.75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>
        <v>7792308</v>
      </c>
      <c r="K28" s="7"/>
    </row>
    <row r="29" spans="1:11" ht="12.75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200000</v>
      </c>
      <c r="K29" s="7">
        <v>200000</v>
      </c>
    </row>
    <row r="30" spans="1:11" ht="12.75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>
        <v>76950</v>
      </c>
      <c r="K31" s="7">
        <v>86650</v>
      </c>
    </row>
    <row r="32" spans="1:11" ht="12.75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>
        <v>1579480</v>
      </c>
      <c r="K32" s="7">
        <v>1992985</v>
      </c>
    </row>
    <row r="33" spans="1:11" ht="12.75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</row>
    <row r="34" spans="1:11" ht="12.75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>
        <v>5000</v>
      </c>
      <c r="K34" s="7">
        <v>5000</v>
      </c>
    </row>
    <row r="35" spans="1:11" ht="12.75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1">
        <f>SUM(J36:J38)</f>
        <v>219927</v>
      </c>
      <c r="K35" s="51">
        <f>SUM(K36:K38)</f>
        <v>197878</v>
      </c>
    </row>
    <row r="36" spans="1:11" ht="12.75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2.75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</row>
    <row r="38" spans="1:11" ht="12.75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>
        <v>219927</v>
      </c>
      <c r="K38" s="7">
        <v>197878</v>
      </c>
    </row>
    <row r="39" spans="1:11" ht="12.75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/>
      <c r="K39" s="7"/>
    </row>
    <row r="40" spans="1:11" ht="12.75">
      <c r="A40" s="213" t="s">
        <v>240</v>
      </c>
      <c r="B40" s="214"/>
      <c r="C40" s="214"/>
      <c r="D40" s="214"/>
      <c r="E40" s="214"/>
      <c r="F40" s="214"/>
      <c r="G40" s="214"/>
      <c r="H40" s="215"/>
      <c r="I40" s="1">
        <v>34</v>
      </c>
      <c r="J40" s="51">
        <f>J41+J49+J56+J64</f>
        <v>78436541</v>
      </c>
      <c r="K40" s="51">
        <f>K41+K49+K56+K64</f>
        <v>61185473</v>
      </c>
    </row>
    <row r="41" spans="1:11" ht="12.75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1">
        <f>SUM(J42:J48)</f>
        <v>13466254</v>
      </c>
      <c r="K41" s="51">
        <f>SUM(K42:K48)</f>
        <v>17895113</v>
      </c>
    </row>
    <row r="42" spans="1:11" ht="12.75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3052762</v>
      </c>
      <c r="K42" s="7">
        <v>3246014</v>
      </c>
    </row>
    <row r="43" spans="1:11" ht="12.75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2.75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>
        <v>2756036</v>
      </c>
      <c r="K44" s="7">
        <v>2199243</v>
      </c>
    </row>
    <row r="45" spans="1:11" ht="12.75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7657456</v>
      </c>
      <c r="K45" s="7">
        <v>12449856</v>
      </c>
    </row>
    <row r="46" spans="1:11" ht="12.75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/>
    </row>
    <row r="47" spans="1:11" ht="12.75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2.75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1">
        <f>SUM(J50:J55)</f>
        <v>41007420</v>
      </c>
      <c r="K49" s="51">
        <f>SUM(K50:K55)</f>
        <v>40458557</v>
      </c>
    </row>
    <row r="50" spans="1:11" ht="12.75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/>
      <c r="K50" s="7"/>
    </row>
    <row r="51" spans="1:11" ht="12.75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36890971</v>
      </c>
      <c r="K51" s="7">
        <v>35743338</v>
      </c>
    </row>
    <row r="52" spans="1:11" ht="12.75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288813</v>
      </c>
      <c r="K53" s="7">
        <v>211152</v>
      </c>
    </row>
    <row r="54" spans="1:11" ht="12.75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3763187</v>
      </c>
      <c r="K54" s="7">
        <v>4488581</v>
      </c>
    </row>
    <row r="55" spans="1:11" ht="12.75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64449</v>
      </c>
      <c r="K55" s="7">
        <v>15486</v>
      </c>
    </row>
    <row r="56" spans="1:11" ht="12.75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1">
        <f>SUM(J57:J63)</f>
        <v>21983976</v>
      </c>
      <c r="K56" s="51">
        <f>SUM(K57:K63)</f>
        <v>205053</v>
      </c>
    </row>
    <row r="57" spans="1:11" ht="12.75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>
        <v>21777483</v>
      </c>
      <c r="K57" s="7"/>
    </row>
    <row r="58" spans="1:11" ht="12.75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/>
      <c r="K58" s="7"/>
    </row>
    <row r="59" spans="1:11" ht="12.75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2.75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/>
      <c r="K61" s="7"/>
    </row>
    <row r="62" spans="1:11" ht="12.75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206493</v>
      </c>
      <c r="K62" s="7">
        <v>205053</v>
      </c>
    </row>
    <row r="63" spans="1:11" ht="12.75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</row>
    <row r="64" spans="1:11" ht="12.75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1978891</v>
      </c>
      <c r="K64" s="7">
        <v>2626750</v>
      </c>
    </row>
    <row r="65" spans="1:11" ht="12.75">
      <c r="A65" s="213" t="s">
        <v>56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>
        <v>889009</v>
      </c>
      <c r="K65" s="7">
        <v>533518</v>
      </c>
    </row>
    <row r="66" spans="1:11" ht="12.75">
      <c r="A66" s="213" t="s">
        <v>241</v>
      </c>
      <c r="B66" s="214"/>
      <c r="C66" s="214"/>
      <c r="D66" s="214"/>
      <c r="E66" s="214"/>
      <c r="F66" s="214"/>
      <c r="G66" s="214"/>
      <c r="H66" s="215"/>
      <c r="I66" s="1">
        <v>60</v>
      </c>
      <c r="J66" s="51">
        <f>J7+J8+J40+J65</f>
        <v>217401558</v>
      </c>
      <c r="K66" s="51">
        <f>K7+K8+K40+K65</f>
        <v>216157288</v>
      </c>
    </row>
    <row r="67" spans="1:11" ht="12.75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>
        <v>114507</v>
      </c>
      <c r="K67" s="8">
        <v>114507</v>
      </c>
    </row>
    <row r="68" spans="1:11" ht="12.75">
      <c r="A68" s="202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24"/>
      <c r="I69" s="3">
        <v>62</v>
      </c>
      <c r="J69" s="52">
        <f>J70+J71+J72+J78+J79+J82+J85</f>
        <v>122967681</v>
      </c>
      <c r="K69" s="52">
        <f>K70+K71+K72+K78+K79+K82+K85</f>
        <v>96861038</v>
      </c>
    </row>
    <row r="70" spans="1:11" ht="12.75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119822800</v>
      </c>
      <c r="K70" s="7">
        <v>119822800</v>
      </c>
    </row>
    <row r="71" spans="1:11" ht="12.75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5385620</v>
      </c>
      <c r="K71" s="7">
        <v>5385620</v>
      </c>
    </row>
    <row r="72" spans="1:11" ht="12.75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1">
        <f>J73+J74-J75+J76+J77</f>
        <v>16540832</v>
      </c>
      <c r="K72" s="51">
        <f>K73+K74-K75+K76+K77</f>
        <v>-1446782</v>
      </c>
    </row>
    <row r="73" spans="1:11" ht="12.75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7521201</v>
      </c>
      <c r="K73" s="7">
        <v>-1434902</v>
      </c>
    </row>
    <row r="74" spans="1:11" ht="12.75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77780</v>
      </c>
      <c r="K74" s="7">
        <v>77780</v>
      </c>
    </row>
    <row r="75" spans="1:11" ht="12.75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89660</v>
      </c>
      <c r="K75" s="7">
        <v>89660</v>
      </c>
    </row>
    <row r="76" spans="1:11" ht="12.75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9031511</v>
      </c>
      <c r="K77" s="7">
        <v>0</v>
      </c>
    </row>
    <row r="78" spans="1:11" ht="12.75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/>
      <c r="K78" s="7"/>
    </row>
    <row r="79" spans="1:11" ht="12.75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51">
        <f>J80-J81</f>
        <v>-4724203</v>
      </c>
      <c r="K79" s="51">
        <f>K80-K81</f>
        <v>-19394554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/>
      <c r="K80" s="7"/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4724203</v>
      </c>
      <c r="K81" s="7">
        <v>19394554</v>
      </c>
    </row>
    <row r="82" spans="1:11" ht="12.75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51">
        <f>J83-J84</f>
        <v>-14057368</v>
      </c>
      <c r="K82" s="51">
        <f>K83-K84</f>
        <v>-7506046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/>
      <c r="K83" s="7"/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>
        <v>14057368</v>
      </c>
      <c r="K84" s="7">
        <v>7506046</v>
      </c>
    </row>
    <row r="85" spans="1:11" ht="12.75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51">
        <f>SUM(J87:J89)</f>
        <v>0</v>
      </c>
      <c r="K86" s="51">
        <f>SUM(K87:K89)</f>
        <v>0</v>
      </c>
    </row>
    <row r="87" spans="1:11" ht="12.75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/>
      <c r="K87" s="7"/>
    </row>
    <row r="88" spans="1:11" ht="12.75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/>
      <c r="K89" s="7"/>
    </row>
    <row r="90" spans="1:11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51">
        <f>SUM(J91:J99)</f>
        <v>14198695</v>
      </c>
      <c r="K90" s="51">
        <f>SUM(K91:K99)</f>
        <v>40049675</v>
      </c>
    </row>
    <row r="91" spans="1:11" ht="12.75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14198695</v>
      </c>
      <c r="K93" s="7">
        <v>40049675</v>
      </c>
    </row>
    <row r="94" spans="1:11" ht="12.75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</row>
    <row r="99" spans="1:11" ht="12.75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/>
      <c r="K99" s="7"/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51">
        <f>SUM(J101:J112)</f>
        <v>80180763</v>
      </c>
      <c r="K100" s="51">
        <f>SUM(K101:K112)</f>
        <v>79166365</v>
      </c>
    </row>
    <row r="101" spans="1:11" ht="12.75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/>
      <c r="K101" s="7"/>
    </row>
    <row r="102" spans="1:11" ht="12.75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/>
      <c r="K102" s="7"/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11417278</v>
      </c>
      <c r="K103" s="7">
        <v>10155755</v>
      </c>
    </row>
    <row r="104" spans="1:11" ht="12.75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26768</v>
      </c>
      <c r="K104" s="7">
        <v>496524</v>
      </c>
    </row>
    <row r="105" spans="1:11" ht="12.75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61164570</v>
      </c>
      <c r="K105" s="7">
        <v>61417352</v>
      </c>
    </row>
    <row r="106" spans="1:11" ht="12.75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2.75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>
        <v>100000</v>
      </c>
      <c r="K107" s="7"/>
    </row>
    <row r="108" spans="1:11" ht="12.75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4197758</v>
      </c>
      <c r="K108" s="7">
        <v>4634091</v>
      </c>
    </row>
    <row r="109" spans="1:11" ht="12.75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3067575</v>
      </c>
      <c r="K109" s="7">
        <v>2278720</v>
      </c>
    </row>
    <row r="110" spans="1:11" ht="12.75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615</v>
      </c>
      <c r="K110" s="7">
        <v>615</v>
      </c>
    </row>
    <row r="111" spans="1:11" ht="12.75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206199</v>
      </c>
      <c r="K112" s="7">
        <v>183308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v>54419</v>
      </c>
      <c r="K113" s="7">
        <v>80210</v>
      </c>
    </row>
    <row r="114" spans="1:11" ht="12.75">
      <c r="A114" s="213" t="s">
        <v>25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51">
        <f>J69+J86+J90+J100+J113</f>
        <v>217401558</v>
      </c>
      <c r="K114" s="51">
        <f>K69+K86+K90+K100+K113</f>
        <v>216157288</v>
      </c>
    </row>
    <row r="115" spans="1:11" ht="12.75">
      <c r="A115" s="199" t="s">
        <v>57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8">
        <v>114507</v>
      </c>
      <c r="K115" s="8">
        <v>114507</v>
      </c>
    </row>
    <row r="116" spans="1:11" ht="12.75">
      <c r="A116" s="202" t="s">
        <v>310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>
        <v>122967681</v>
      </c>
      <c r="K118" s="7">
        <v>96861038</v>
      </c>
    </row>
    <row r="119" spans="1:11" ht="12.75">
      <c r="A119" s="216" t="s">
        <v>9</v>
      </c>
      <c r="B119" s="217"/>
      <c r="C119" s="217"/>
      <c r="D119" s="217"/>
      <c r="E119" s="217"/>
      <c r="F119" s="217"/>
      <c r="G119" s="217"/>
      <c r="H119" s="218"/>
      <c r="I119" s="4">
        <v>110</v>
      </c>
      <c r="J119" s="8"/>
      <c r="K119" s="8"/>
    </row>
    <row r="120" spans="1:11" ht="12.75">
      <c r="A120" s="219" t="s">
        <v>311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1:11" ht="12.75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7">
      <selection activeCell="A64" sqref="A64:H64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34" t="s">
        <v>154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.75" customHeight="1">
      <c r="A2" s="242" t="s">
        <v>342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56" t="s">
        <v>341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3.25">
      <c r="A4" s="257" t="s">
        <v>59</v>
      </c>
      <c r="B4" s="257"/>
      <c r="C4" s="257"/>
      <c r="D4" s="257"/>
      <c r="E4" s="257"/>
      <c r="F4" s="257"/>
      <c r="G4" s="257"/>
      <c r="H4" s="257"/>
      <c r="I4" s="56" t="s">
        <v>279</v>
      </c>
      <c r="J4" s="258" t="s">
        <v>318</v>
      </c>
      <c r="K4" s="258"/>
      <c r="L4" s="258" t="s">
        <v>319</v>
      </c>
      <c r="M4" s="258"/>
    </row>
    <row r="5" spans="1:13" ht="22.5">
      <c r="A5" s="257"/>
      <c r="B5" s="257"/>
      <c r="C5" s="257"/>
      <c r="D5" s="257"/>
      <c r="E5" s="257"/>
      <c r="F5" s="257"/>
      <c r="G5" s="257"/>
      <c r="H5" s="257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24"/>
      <c r="I7" s="3">
        <v>111</v>
      </c>
      <c r="J7" s="52">
        <f>SUM(J8:J9)</f>
        <v>294307660</v>
      </c>
      <c r="K7" s="52">
        <f>SUM(K8:K9)</f>
        <v>81421438</v>
      </c>
      <c r="L7" s="52">
        <f>SUM(L8:L9)</f>
        <v>327941929</v>
      </c>
      <c r="M7" s="52">
        <f>SUM(M8:M9)</f>
        <v>100537425</v>
      </c>
    </row>
    <row r="8" spans="1:13" ht="12.75">
      <c r="A8" s="213" t="s">
        <v>152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284946566</v>
      </c>
      <c r="K8" s="7">
        <v>76862247</v>
      </c>
      <c r="L8" s="7">
        <v>315724122</v>
      </c>
      <c r="M8" s="7">
        <v>94251794</v>
      </c>
    </row>
    <row r="9" spans="1:13" ht="12.75">
      <c r="A9" s="213" t="s">
        <v>103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v>9361094</v>
      </c>
      <c r="K9" s="7">
        <v>4559191</v>
      </c>
      <c r="L9" s="7">
        <v>12217807</v>
      </c>
      <c r="M9" s="7">
        <v>6285631</v>
      </c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51">
        <f>J11+J12+J16+J20+J21+J22+J25+J26</f>
        <v>306666512</v>
      </c>
      <c r="K10" s="51">
        <f>K11+K12+K16+K20+K21+K22+K25+K26</f>
        <v>80353541</v>
      </c>
      <c r="L10" s="51">
        <f>L11+L12+L16+L20+L21+L22+L25+L26</f>
        <v>333238429</v>
      </c>
      <c r="M10" s="51">
        <f>M11+M12+M16+M20+M21+M22+M25+M26</f>
        <v>100079784</v>
      </c>
    </row>
    <row r="11" spans="1:13" ht="12.75">
      <c r="A11" s="213" t="s">
        <v>104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>
        <v>18444</v>
      </c>
      <c r="K11" s="7">
        <v>-343845</v>
      </c>
      <c r="L11" s="7">
        <v>556928</v>
      </c>
      <c r="M11" s="7">
        <v>131159</v>
      </c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51">
        <f>SUM(J13:J15)</f>
        <v>210940801</v>
      </c>
      <c r="K12" s="51">
        <f>SUM(K13:K15)</f>
        <v>57272195</v>
      </c>
      <c r="L12" s="51">
        <f>SUM(L13:L15)</f>
        <v>235650369</v>
      </c>
      <c r="M12" s="51">
        <f>SUM(M13:M15)</f>
        <v>74154896</v>
      </c>
    </row>
    <row r="13" spans="1:13" ht="12.75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81379831</v>
      </c>
      <c r="K13" s="7">
        <v>20378314</v>
      </c>
      <c r="L13" s="7">
        <v>77584958</v>
      </c>
      <c r="M13" s="7">
        <v>22577698</v>
      </c>
    </row>
    <row r="14" spans="1:13" ht="12.75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86206372</v>
      </c>
      <c r="K14" s="7">
        <v>24520922</v>
      </c>
      <c r="L14" s="7">
        <v>116602774</v>
      </c>
      <c r="M14" s="7">
        <v>39624486</v>
      </c>
    </row>
    <row r="15" spans="1:13" ht="12.75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43354598</v>
      </c>
      <c r="K15" s="7">
        <v>12372959</v>
      </c>
      <c r="L15" s="7">
        <v>41462637</v>
      </c>
      <c r="M15" s="7">
        <v>11952712</v>
      </c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51">
        <f>SUM(J17:J19)</f>
        <v>69429568</v>
      </c>
      <c r="K16" s="51">
        <f>SUM(K17:K19)</f>
        <v>17241820</v>
      </c>
      <c r="L16" s="51">
        <f>SUM(L17:L19)</f>
        <v>72449281</v>
      </c>
      <c r="M16" s="51">
        <f>SUM(M17:M19)</f>
        <v>19079239</v>
      </c>
    </row>
    <row r="17" spans="1:13" ht="12.75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44115635</v>
      </c>
      <c r="K17" s="7">
        <v>11027294</v>
      </c>
      <c r="L17" s="7">
        <v>46937273</v>
      </c>
      <c r="M17" s="7">
        <v>12476324</v>
      </c>
    </row>
    <row r="18" spans="1:13" ht="12.75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15187126</v>
      </c>
      <c r="K18" s="7">
        <v>3702968</v>
      </c>
      <c r="L18" s="7">
        <v>15680466</v>
      </c>
      <c r="M18" s="7">
        <v>4099145</v>
      </c>
    </row>
    <row r="19" spans="1:13" ht="12.75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10126807</v>
      </c>
      <c r="K19" s="7">
        <v>2511558</v>
      </c>
      <c r="L19" s="7">
        <v>9831542</v>
      </c>
      <c r="M19" s="7">
        <v>2503770</v>
      </c>
    </row>
    <row r="20" spans="1:13" ht="12.75">
      <c r="A20" s="213" t="s">
        <v>105</v>
      </c>
      <c r="B20" s="214"/>
      <c r="C20" s="214"/>
      <c r="D20" s="214"/>
      <c r="E20" s="214"/>
      <c r="F20" s="214"/>
      <c r="G20" s="214"/>
      <c r="H20" s="215"/>
      <c r="I20" s="1">
        <v>124</v>
      </c>
      <c r="J20" s="7">
        <v>12792614</v>
      </c>
      <c r="K20" s="7">
        <v>3056379</v>
      </c>
      <c r="L20" s="7">
        <v>11519918</v>
      </c>
      <c r="M20" s="7">
        <v>2927435</v>
      </c>
    </row>
    <row r="21" spans="1:13" ht="12.75">
      <c r="A21" s="213" t="s">
        <v>106</v>
      </c>
      <c r="B21" s="214"/>
      <c r="C21" s="214"/>
      <c r="D21" s="214"/>
      <c r="E21" s="214"/>
      <c r="F21" s="214"/>
      <c r="G21" s="214"/>
      <c r="H21" s="215"/>
      <c r="I21" s="1">
        <v>125</v>
      </c>
      <c r="J21" s="7">
        <v>12382722</v>
      </c>
      <c r="K21" s="7">
        <v>2725459</v>
      </c>
      <c r="L21" s="7">
        <v>11998145</v>
      </c>
      <c r="M21" s="7">
        <v>3332560</v>
      </c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51">
        <f>SUM(J23:J24)</f>
        <v>495087</v>
      </c>
      <c r="K22" s="51">
        <f>SUM(K23:K24)</f>
        <v>239548</v>
      </c>
      <c r="L22" s="51">
        <f>SUM(L23:L24)</f>
        <v>407295</v>
      </c>
      <c r="M22" s="51">
        <f>SUM(M23:M24)</f>
        <v>290343</v>
      </c>
    </row>
    <row r="23" spans="1:13" ht="12.75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>
        <v>34247</v>
      </c>
      <c r="M23" s="7">
        <v>34247</v>
      </c>
    </row>
    <row r="24" spans="1:13" ht="12.75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495087</v>
      </c>
      <c r="K24" s="7">
        <v>239548</v>
      </c>
      <c r="L24" s="7">
        <v>373048</v>
      </c>
      <c r="M24" s="7">
        <v>256096</v>
      </c>
    </row>
    <row r="25" spans="1:13" ht="12.75">
      <c r="A25" s="213" t="s">
        <v>107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/>
      <c r="K25" s="7"/>
      <c r="L25" s="7"/>
      <c r="M25" s="7"/>
    </row>
    <row r="26" spans="1:13" ht="12.75">
      <c r="A26" s="213" t="s">
        <v>50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>
        <v>607276</v>
      </c>
      <c r="K26" s="7">
        <v>161985</v>
      </c>
      <c r="L26" s="7">
        <v>656493</v>
      </c>
      <c r="M26" s="7">
        <v>164152</v>
      </c>
    </row>
    <row r="27" spans="1:13" ht="12.75">
      <c r="A27" s="213" t="s">
        <v>213</v>
      </c>
      <c r="B27" s="214"/>
      <c r="C27" s="214"/>
      <c r="D27" s="214"/>
      <c r="E27" s="214"/>
      <c r="F27" s="214"/>
      <c r="G27" s="214"/>
      <c r="H27" s="215"/>
      <c r="I27" s="1">
        <v>131</v>
      </c>
      <c r="J27" s="51">
        <f>SUM(J28:J32)</f>
        <v>1019791</v>
      </c>
      <c r="K27" s="51">
        <f>SUM(K28:K32)</f>
        <v>312512</v>
      </c>
      <c r="L27" s="51">
        <f>SUM(L28:L32)</f>
        <v>579709</v>
      </c>
      <c r="M27" s="51">
        <f>SUM(M28:M32)</f>
        <v>-5923</v>
      </c>
    </row>
    <row r="28" spans="1:13" ht="12.75">
      <c r="A28" s="213" t="s">
        <v>227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/>
      <c r="K28" s="7"/>
      <c r="L28" s="7"/>
      <c r="M28" s="7"/>
    </row>
    <row r="29" spans="1:13" ht="12.75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v>601006</v>
      </c>
      <c r="K29" s="7">
        <v>168945</v>
      </c>
      <c r="L29" s="7">
        <v>207142</v>
      </c>
      <c r="M29" s="7">
        <v>134195</v>
      </c>
    </row>
    <row r="30" spans="1:13" ht="12.75">
      <c r="A30" s="213" t="s">
        <v>139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/>
      <c r="K30" s="7"/>
      <c r="L30" s="7"/>
      <c r="M30" s="7">
        <v>-249503</v>
      </c>
    </row>
    <row r="31" spans="1:13" ht="12.75">
      <c r="A31" s="213" t="s">
        <v>223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/>
      <c r="K31" s="7"/>
      <c r="L31" s="7"/>
      <c r="M31" s="7"/>
    </row>
    <row r="32" spans="1:13" ht="12.75">
      <c r="A32" s="213" t="s">
        <v>140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>
        <v>418785</v>
      </c>
      <c r="K32" s="7">
        <v>143567</v>
      </c>
      <c r="L32" s="7">
        <v>372567</v>
      </c>
      <c r="M32" s="7">
        <v>109385</v>
      </c>
    </row>
    <row r="33" spans="1:13" ht="12.75">
      <c r="A33" s="213" t="s">
        <v>214</v>
      </c>
      <c r="B33" s="214"/>
      <c r="C33" s="214"/>
      <c r="D33" s="214"/>
      <c r="E33" s="214"/>
      <c r="F33" s="214"/>
      <c r="G33" s="214"/>
      <c r="H33" s="215"/>
      <c r="I33" s="1">
        <v>137</v>
      </c>
      <c r="J33" s="51">
        <f>SUM(J34:J37)</f>
        <v>2718307</v>
      </c>
      <c r="K33" s="51">
        <f>SUM(K34:K37)</f>
        <v>1004303</v>
      </c>
      <c r="L33" s="51">
        <f>SUM(L34:L37)</f>
        <v>2789255</v>
      </c>
      <c r="M33" s="51">
        <f>SUM(M34:M37)</f>
        <v>1107155</v>
      </c>
    </row>
    <row r="34" spans="1:13" ht="12.75">
      <c r="A34" s="213" t="s">
        <v>66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/>
      <c r="K34" s="7"/>
      <c r="L34" s="7"/>
      <c r="M34" s="7"/>
    </row>
    <row r="35" spans="1:13" ht="12.75">
      <c r="A35" s="213" t="s">
        <v>65</v>
      </c>
      <c r="B35" s="214"/>
      <c r="C35" s="214"/>
      <c r="D35" s="214"/>
      <c r="E35" s="214"/>
      <c r="F35" s="214"/>
      <c r="G35" s="214"/>
      <c r="H35" s="215"/>
      <c r="I35" s="1">
        <v>139</v>
      </c>
      <c r="J35" s="7">
        <v>2718307</v>
      </c>
      <c r="K35" s="7">
        <v>1009327</v>
      </c>
      <c r="L35" s="7">
        <v>2775801</v>
      </c>
      <c r="M35" s="7">
        <v>1107154</v>
      </c>
    </row>
    <row r="36" spans="1:13" ht="12.75">
      <c r="A36" s="213" t="s">
        <v>224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/>
      <c r="K36" s="7"/>
      <c r="L36" s="7"/>
      <c r="M36" s="7"/>
    </row>
    <row r="37" spans="1:13" ht="12.75">
      <c r="A37" s="213" t="s">
        <v>67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/>
      <c r="K37" s="7">
        <v>-5024</v>
      </c>
      <c r="L37" s="7">
        <v>13454</v>
      </c>
      <c r="M37" s="7">
        <v>1</v>
      </c>
    </row>
    <row r="38" spans="1:13" ht="12.75">
      <c r="A38" s="213" t="s">
        <v>195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/>
      <c r="K38" s="7"/>
      <c r="L38" s="7"/>
      <c r="M38" s="7"/>
    </row>
    <row r="39" spans="1:13" ht="12.75">
      <c r="A39" s="213" t="s">
        <v>196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/>
      <c r="K39" s="7"/>
      <c r="L39" s="7"/>
      <c r="M39" s="7"/>
    </row>
    <row r="40" spans="1:13" ht="12.75">
      <c r="A40" s="213" t="s">
        <v>225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/>
      <c r="K40" s="7"/>
      <c r="L40" s="7"/>
      <c r="M40" s="7"/>
    </row>
    <row r="41" spans="1:13" ht="12.75">
      <c r="A41" s="213" t="s">
        <v>226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/>
      <c r="K41" s="7"/>
      <c r="L41" s="7"/>
      <c r="M41" s="7"/>
    </row>
    <row r="42" spans="1:13" ht="12.75">
      <c r="A42" s="213" t="s">
        <v>215</v>
      </c>
      <c r="B42" s="214"/>
      <c r="C42" s="214"/>
      <c r="D42" s="214"/>
      <c r="E42" s="214"/>
      <c r="F42" s="214"/>
      <c r="G42" s="214"/>
      <c r="H42" s="215"/>
      <c r="I42" s="1">
        <v>146</v>
      </c>
      <c r="J42" s="51">
        <f>J7+J27+J38+J40</f>
        <v>295327451</v>
      </c>
      <c r="K42" s="51">
        <f>K7+K27+K38+K40</f>
        <v>81733950</v>
      </c>
      <c r="L42" s="51">
        <f>L7+L27+L38+L40</f>
        <v>328521638</v>
      </c>
      <c r="M42" s="51">
        <f>M7+M27+M38+M40</f>
        <v>100531502</v>
      </c>
    </row>
    <row r="43" spans="1:13" ht="12.75">
      <c r="A43" s="213" t="s">
        <v>216</v>
      </c>
      <c r="B43" s="214"/>
      <c r="C43" s="214"/>
      <c r="D43" s="214"/>
      <c r="E43" s="214"/>
      <c r="F43" s="214"/>
      <c r="G43" s="214"/>
      <c r="H43" s="215"/>
      <c r="I43" s="1">
        <v>147</v>
      </c>
      <c r="J43" s="51">
        <f>J10+J33+J39+J41</f>
        <v>309384819</v>
      </c>
      <c r="K43" s="51">
        <f>K10+K33+K39+K41</f>
        <v>81357844</v>
      </c>
      <c r="L43" s="51">
        <f>L10+L33+L39+L41</f>
        <v>336027684</v>
      </c>
      <c r="M43" s="51">
        <f>M10+M33+M39+M41</f>
        <v>101186939</v>
      </c>
    </row>
    <row r="44" spans="1:13" ht="12.75">
      <c r="A44" s="213" t="s">
        <v>236</v>
      </c>
      <c r="B44" s="214"/>
      <c r="C44" s="214"/>
      <c r="D44" s="214"/>
      <c r="E44" s="214"/>
      <c r="F44" s="214"/>
      <c r="G44" s="214"/>
      <c r="H44" s="215"/>
      <c r="I44" s="1">
        <v>148</v>
      </c>
      <c r="J44" s="51">
        <f>J42-J43</f>
        <v>-14057368</v>
      </c>
      <c r="K44" s="51">
        <f>K42-K43</f>
        <v>376106</v>
      </c>
      <c r="L44" s="51">
        <f>L42-L43</f>
        <v>-7506046</v>
      </c>
      <c r="M44" s="51">
        <f>M42-M43</f>
        <v>-655437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1">
        <f>IF(J42&gt;J43,J42-J43,0)</f>
        <v>0</v>
      </c>
      <c r="K45" s="51">
        <f>IF(K42&gt;K43,K42-K43,0)</f>
        <v>376106</v>
      </c>
      <c r="L45" s="51">
        <f>IF(L42&gt;L43,L42-L43,0)</f>
        <v>0</v>
      </c>
      <c r="M45" s="51">
        <f>IF(M42&gt;M43,M42-M43,0)</f>
        <v>0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1">
        <f>IF(J43&gt;J42,J43-J42,0)</f>
        <v>14057368</v>
      </c>
      <c r="K46" s="51">
        <f>IF(K43&gt;K42,K43-K42,0)</f>
        <v>0</v>
      </c>
      <c r="L46" s="51">
        <f>IF(L43&gt;L42,L43-L42,0)</f>
        <v>7506046</v>
      </c>
      <c r="M46" s="51">
        <f>IF(M43&gt;M42,M43-M42,0)</f>
        <v>655437</v>
      </c>
    </row>
    <row r="47" spans="1:13" ht="12.75">
      <c r="A47" s="213" t="s">
        <v>217</v>
      </c>
      <c r="B47" s="214"/>
      <c r="C47" s="214"/>
      <c r="D47" s="214"/>
      <c r="E47" s="214"/>
      <c r="F47" s="214"/>
      <c r="G47" s="214"/>
      <c r="H47" s="215"/>
      <c r="I47" s="1">
        <v>151</v>
      </c>
      <c r="J47" s="7"/>
      <c r="K47" s="7"/>
      <c r="L47" s="7"/>
      <c r="M47" s="7"/>
    </row>
    <row r="48" spans="1:13" ht="12.75">
      <c r="A48" s="213" t="s">
        <v>237</v>
      </c>
      <c r="B48" s="214"/>
      <c r="C48" s="214"/>
      <c r="D48" s="214"/>
      <c r="E48" s="214"/>
      <c r="F48" s="214"/>
      <c r="G48" s="214"/>
      <c r="H48" s="215"/>
      <c r="I48" s="1">
        <v>152</v>
      </c>
      <c r="J48" s="51">
        <f>J44-J47</f>
        <v>-14057368</v>
      </c>
      <c r="K48" s="51">
        <f>K44-K47</f>
        <v>376106</v>
      </c>
      <c r="L48" s="51">
        <f>L44-L47</f>
        <v>-7506046</v>
      </c>
      <c r="M48" s="51">
        <f>M44-M47</f>
        <v>-655437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1">
        <f>IF(J48&gt;0,J48,0)</f>
        <v>0</v>
      </c>
      <c r="K49" s="51">
        <f>IF(K48&gt;0,K48,0)</f>
        <v>376106</v>
      </c>
      <c r="L49" s="51">
        <f>IF(L48&gt;0,L48,0)</f>
        <v>0</v>
      </c>
      <c r="M49" s="51">
        <f>IF(M48&gt;0,M48,0)</f>
        <v>0</v>
      </c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2">
        <v>154</v>
      </c>
      <c r="J50" s="59">
        <f>IF(J48&lt;0,-J48,0)</f>
        <v>14057368</v>
      </c>
      <c r="K50" s="59">
        <f>IF(K48&lt;0,-K48,0)</f>
        <v>0</v>
      </c>
      <c r="L50" s="59">
        <f>IF(L48&lt;0,-L48,0)</f>
        <v>7506046</v>
      </c>
      <c r="M50" s="59">
        <f>IF(M48&lt;0,-M48,0)</f>
        <v>655437</v>
      </c>
    </row>
    <row r="51" spans="1:13" ht="12.75" customHeight="1">
      <c r="A51" s="202" t="s">
        <v>312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3"/>
      <c r="J52" s="53"/>
      <c r="K52" s="53"/>
      <c r="L52" s="53"/>
      <c r="M52" s="60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>
        <v>-14057368</v>
      </c>
      <c r="K53" s="7">
        <v>376106</v>
      </c>
      <c r="L53" s="7">
        <v>-7506046</v>
      </c>
      <c r="M53" s="7">
        <v>-655437</v>
      </c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02" t="s">
        <v>189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24"/>
      <c r="I56" s="9">
        <v>157</v>
      </c>
      <c r="J56" s="6">
        <v>-14057368</v>
      </c>
      <c r="K56" s="6">
        <v>376106</v>
      </c>
      <c r="L56" s="6">
        <v>-7506046</v>
      </c>
      <c r="M56" s="6">
        <v>-655437</v>
      </c>
    </row>
    <row r="57" spans="1:13" ht="12.75">
      <c r="A57" s="213" t="s">
        <v>221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13" t="s">
        <v>228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/>
      <c r="K58" s="7"/>
      <c r="L58" s="7"/>
      <c r="M58" s="7"/>
    </row>
    <row r="59" spans="1:13" ht="12.75">
      <c r="A59" s="213" t="s">
        <v>229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/>
      <c r="K59" s="7"/>
      <c r="L59" s="7"/>
      <c r="M59" s="7"/>
    </row>
    <row r="60" spans="1:13" ht="12.75">
      <c r="A60" s="213" t="s">
        <v>45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/>
      <c r="K60" s="7"/>
      <c r="L60" s="7"/>
      <c r="M60" s="7"/>
    </row>
    <row r="61" spans="1:13" ht="12.75">
      <c r="A61" s="213" t="s">
        <v>230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/>
      <c r="K61" s="7"/>
      <c r="L61" s="7"/>
      <c r="M61" s="7"/>
    </row>
    <row r="62" spans="1:13" ht="12.75">
      <c r="A62" s="213" t="s">
        <v>231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/>
      <c r="L62" s="7"/>
      <c r="M62" s="7"/>
    </row>
    <row r="63" spans="1:13" ht="12.75">
      <c r="A63" s="213" t="s">
        <v>232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/>
      <c r="L63" s="7"/>
      <c r="M63" s="7"/>
    </row>
    <row r="64" spans="1:13" ht="12.75">
      <c r="A64" s="213" t="s">
        <v>233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/>
      <c r="L64" s="7"/>
      <c r="M64" s="7"/>
    </row>
    <row r="65" spans="1:13" ht="12.75">
      <c r="A65" s="213" t="s">
        <v>222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/>
      <c r="K65" s="7"/>
      <c r="L65" s="7"/>
      <c r="M65" s="7"/>
    </row>
    <row r="66" spans="1:13" ht="12.75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168</v>
      </c>
      <c r="J67" s="59">
        <f>J56+J66</f>
        <v>-14057368</v>
      </c>
      <c r="K67" s="59">
        <f>K56+K66</f>
        <v>376106</v>
      </c>
      <c r="L67" s="59">
        <f>L56+L66</f>
        <v>-7506046</v>
      </c>
      <c r="M67" s="59">
        <f>M56+M66</f>
        <v>-655437</v>
      </c>
    </row>
    <row r="68" spans="1:13" ht="12.75" customHeight="1">
      <c r="A68" s="246" t="s">
        <v>313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188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>
        <v>-14057368</v>
      </c>
      <c r="K70" s="7">
        <v>376106</v>
      </c>
      <c r="L70" s="7">
        <v>-7506046</v>
      </c>
      <c r="M70" s="7">
        <v>-655437</v>
      </c>
    </row>
    <row r="71" spans="1:13" ht="12.75">
      <c r="A71" s="243" t="s">
        <v>235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2" sqref="A42:H42"/>
    </sheetView>
  </sheetViews>
  <sheetFormatPr defaultColWidth="9.140625" defaultRowHeight="12.75"/>
  <cols>
    <col min="1" max="9" width="9.140625" style="50" customWidth="1"/>
    <col min="10" max="10" width="9.421875" style="50" bestFit="1" customWidth="1"/>
    <col min="11" max="16384" width="9.140625" style="50" customWidth="1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343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344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7" t="s">
        <v>59</v>
      </c>
      <c r="B4" s="267"/>
      <c r="C4" s="267"/>
      <c r="D4" s="267"/>
      <c r="E4" s="267"/>
      <c r="F4" s="267"/>
      <c r="G4" s="267"/>
      <c r="H4" s="267"/>
      <c r="I4" s="64" t="s">
        <v>279</v>
      </c>
      <c r="J4" s="65" t="s">
        <v>318</v>
      </c>
      <c r="K4" s="65" t="s">
        <v>319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6">
        <v>2</v>
      </c>
      <c r="J5" s="67" t="s">
        <v>283</v>
      </c>
      <c r="K5" s="67" t="s">
        <v>284</v>
      </c>
    </row>
    <row r="6" spans="1:11" ht="12.75">
      <c r="A6" s="202" t="s">
        <v>156</v>
      </c>
      <c r="B6" s="203"/>
      <c r="C6" s="203"/>
      <c r="D6" s="203"/>
      <c r="E6" s="203"/>
      <c r="F6" s="203"/>
      <c r="G6" s="203"/>
      <c r="H6" s="203"/>
      <c r="I6" s="259"/>
      <c r="J6" s="259"/>
      <c r="K6" s="260"/>
    </row>
    <row r="7" spans="1:11" ht="12.75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5">
        <v>-14057368</v>
      </c>
      <c r="K7" s="7">
        <v>-7506046</v>
      </c>
    </row>
    <row r="8" spans="1:11" ht="12.75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5">
        <v>12792614</v>
      </c>
      <c r="K8" s="7">
        <v>11519918</v>
      </c>
    </row>
    <row r="9" spans="1:11" ht="12.75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5">
        <v>14070797</v>
      </c>
      <c r="K9" s="7">
        <v>247125</v>
      </c>
    </row>
    <row r="10" spans="1:11" ht="12.75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5">
        <v>602605</v>
      </c>
      <c r="K10" s="7">
        <v>548863</v>
      </c>
    </row>
    <row r="11" spans="1:11" ht="12.75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5">
        <v>29588</v>
      </c>
      <c r="K12" s="7">
        <v>811307</v>
      </c>
    </row>
    <row r="13" spans="1:11" ht="12.75">
      <c r="A13" s="213" t="s">
        <v>157</v>
      </c>
      <c r="B13" s="214"/>
      <c r="C13" s="214"/>
      <c r="D13" s="214"/>
      <c r="E13" s="214"/>
      <c r="F13" s="214"/>
      <c r="G13" s="214"/>
      <c r="H13" s="214"/>
      <c r="I13" s="1">
        <v>7</v>
      </c>
      <c r="J13" s="62">
        <f>SUM(J7:J12)</f>
        <v>13438236</v>
      </c>
      <c r="K13" s="51">
        <f>SUM(K7:K12)</f>
        <v>5621167</v>
      </c>
    </row>
    <row r="14" spans="1:11" ht="12.75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>
        <v>703371</v>
      </c>
      <c r="K16" s="7">
        <v>4428859</v>
      </c>
    </row>
    <row r="17" spans="1:11" ht="12.75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>
        <v>747050</v>
      </c>
    </row>
    <row r="18" spans="1:11" ht="12.75">
      <c r="A18" s="213" t="s">
        <v>158</v>
      </c>
      <c r="B18" s="214"/>
      <c r="C18" s="214"/>
      <c r="D18" s="214"/>
      <c r="E18" s="214"/>
      <c r="F18" s="214"/>
      <c r="G18" s="214"/>
      <c r="H18" s="214"/>
      <c r="I18" s="1">
        <v>12</v>
      </c>
      <c r="J18" s="62">
        <f>SUM(J14:J17)</f>
        <v>703371</v>
      </c>
      <c r="K18" s="51">
        <f>SUM(K14:K17)</f>
        <v>5175909</v>
      </c>
    </row>
    <row r="19" spans="1:11" ht="12.75">
      <c r="A19" s="213" t="s">
        <v>36</v>
      </c>
      <c r="B19" s="214"/>
      <c r="C19" s="214"/>
      <c r="D19" s="214"/>
      <c r="E19" s="214"/>
      <c r="F19" s="214"/>
      <c r="G19" s="214"/>
      <c r="H19" s="214"/>
      <c r="I19" s="1">
        <v>13</v>
      </c>
      <c r="J19" s="62">
        <f>IF(J13&gt;J18,J13-J18,0)</f>
        <v>12734865</v>
      </c>
      <c r="K19" s="51">
        <f>IF(K13&gt;K18,K13-K18,0)</f>
        <v>445258</v>
      </c>
    </row>
    <row r="20" spans="1:11" ht="12.75">
      <c r="A20" s="213" t="s">
        <v>37</v>
      </c>
      <c r="B20" s="214"/>
      <c r="C20" s="214"/>
      <c r="D20" s="214"/>
      <c r="E20" s="214"/>
      <c r="F20" s="214"/>
      <c r="G20" s="214"/>
      <c r="H20" s="214"/>
      <c r="I20" s="1">
        <v>14</v>
      </c>
      <c r="J20" s="62">
        <f>IF(J18&gt;J13,J18-J13,0)</f>
        <v>0</v>
      </c>
      <c r="K20" s="51">
        <f>IF(K18&gt;K13,K18-K13,0)</f>
        <v>0</v>
      </c>
    </row>
    <row r="21" spans="1:11" ht="12.75">
      <c r="A21" s="202" t="s">
        <v>159</v>
      </c>
      <c r="B21" s="203"/>
      <c r="C21" s="203"/>
      <c r="D21" s="203"/>
      <c r="E21" s="203"/>
      <c r="F21" s="203"/>
      <c r="G21" s="203"/>
      <c r="H21" s="203"/>
      <c r="I21" s="259"/>
      <c r="J21" s="259"/>
      <c r="K21" s="260"/>
    </row>
    <row r="22" spans="1:11" ht="12.75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5">
        <v>342272</v>
      </c>
      <c r="K22" s="7">
        <v>129089</v>
      </c>
    </row>
    <row r="23" spans="1:11" ht="12.75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>
        <v>470551</v>
      </c>
      <c r="K24" s="7">
        <v>136519</v>
      </c>
    </row>
    <row r="25" spans="1:11" ht="12.75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>
        <v>900</v>
      </c>
      <c r="K25" s="7"/>
    </row>
    <row r="26" spans="1:11" ht="12.75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3" t="s">
        <v>168</v>
      </c>
      <c r="B27" s="214"/>
      <c r="C27" s="214"/>
      <c r="D27" s="214"/>
      <c r="E27" s="214"/>
      <c r="F27" s="214"/>
      <c r="G27" s="214"/>
      <c r="H27" s="214"/>
      <c r="I27" s="1">
        <v>20</v>
      </c>
      <c r="J27" s="62">
        <f>SUM(J22:J26)</f>
        <v>813723</v>
      </c>
      <c r="K27" s="51">
        <f>SUM(K22:K26)</f>
        <v>265608</v>
      </c>
    </row>
    <row r="28" spans="1:11" ht="12.75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5">
        <v>7795756</v>
      </c>
      <c r="K28" s="7">
        <v>23480996</v>
      </c>
    </row>
    <row r="29" spans="1:11" ht="12.75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>
        <v>200000</v>
      </c>
      <c r="K29" s="7"/>
    </row>
    <row r="30" spans="1:11" ht="12.75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>
        <v>1968292</v>
      </c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62">
        <f>SUM(J28:J30)</f>
        <v>7995756</v>
      </c>
      <c r="K31" s="51">
        <f>SUM(K28:K30)</f>
        <v>25449288</v>
      </c>
    </row>
    <row r="32" spans="1:11" ht="12.75">
      <c r="A32" s="213" t="s">
        <v>38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12.75">
      <c r="A33" s="213" t="s">
        <v>39</v>
      </c>
      <c r="B33" s="214"/>
      <c r="C33" s="214"/>
      <c r="D33" s="214"/>
      <c r="E33" s="214"/>
      <c r="F33" s="214"/>
      <c r="G33" s="214"/>
      <c r="H33" s="214"/>
      <c r="I33" s="1">
        <v>26</v>
      </c>
      <c r="J33" s="62">
        <f>IF(J31&gt;J27,J31-J27,0)</f>
        <v>7182033</v>
      </c>
      <c r="K33" s="51">
        <f>IF(K31&gt;K27,K31-K27,0)</f>
        <v>25183680</v>
      </c>
    </row>
    <row r="34" spans="1:11" ht="12.75">
      <c r="A34" s="202" t="s">
        <v>160</v>
      </c>
      <c r="B34" s="203"/>
      <c r="C34" s="203"/>
      <c r="D34" s="203"/>
      <c r="E34" s="203"/>
      <c r="F34" s="203"/>
      <c r="G34" s="203"/>
      <c r="H34" s="203"/>
      <c r="I34" s="259"/>
      <c r="J34" s="259"/>
      <c r="K34" s="260"/>
    </row>
    <row r="35" spans="1:11" ht="12.75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/>
      <c r="K35" s="7">
        <v>1539537</v>
      </c>
    </row>
    <row r="36" spans="1:11" ht="12.75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>
        <v>6647498</v>
      </c>
      <c r="K36" s="7">
        <v>34440961</v>
      </c>
    </row>
    <row r="37" spans="1:11" ht="12.75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>
        <v>222089</v>
      </c>
    </row>
    <row r="38" spans="1:11" ht="12.75">
      <c r="A38" s="213" t="s">
        <v>68</v>
      </c>
      <c r="B38" s="214"/>
      <c r="C38" s="214"/>
      <c r="D38" s="214"/>
      <c r="E38" s="214"/>
      <c r="F38" s="214"/>
      <c r="G38" s="214"/>
      <c r="H38" s="214"/>
      <c r="I38" s="1">
        <v>30</v>
      </c>
      <c r="J38" s="62">
        <f>SUM(J35:J37)</f>
        <v>6647498</v>
      </c>
      <c r="K38" s="51">
        <f>SUM(K35:K37)</f>
        <v>36202587</v>
      </c>
    </row>
    <row r="39" spans="1:11" ht="12.75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5">
        <v>11581782</v>
      </c>
      <c r="K39" s="7">
        <v>10816306</v>
      </c>
    </row>
    <row r="40" spans="1:11" ht="12.75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3" t="s">
        <v>69</v>
      </c>
      <c r="B44" s="214"/>
      <c r="C44" s="214"/>
      <c r="D44" s="214"/>
      <c r="E44" s="214"/>
      <c r="F44" s="214"/>
      <c r="G44" s="214"/>
      <c r="H44" s="214"/>
      <c r="I44" s="1">
        <v>36</v>
      </c>
      <c r="J44" s="62">
        <f>SUM(J39:J43)</f>
        <v>11581782</v>
      </c>
      <c r="K44" s="51">
        <f>SUM(K39:K43)</f>
        <v>10816306</v>
      </c>
    </row>
    <row r="45" spans="1:11" ht="12.75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62">
        <f>IF(J38&gt;J44,J38-J44,0)</f>
        <v>0</v>
      </c>
      <c r="K45" s="51">
        <f>IF(K38&gt;K44,K38-K44,0)</f>
        <v>25386281</v>
      </c>
    </row>
    <row r="46" spans="1:11" ht="12.75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62">
        <f>IF(J44&gt;J38,J44-J38,0)</f>
        <v>4934284</v>
      </c>
      <c r="K46" s="51">
        <f>IF(K44&gt;K38,K44-K38,0)</f>
        <v>0</v>
      </c>
    </row>
    <row r="47" spans="1:11" ht="12.75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62">
        <f>IF(J19-J20+J32-J33+J45-J46&gt;0,J19-J20+J32-J33+J45-J46,0)</f>
        <v>618548</v>
      </c>
      <c r="K47" s="51">
        <f>IF(K19-K20+K32-K33+K45-K46&gt;0,K19-K20+K32-K33+K45-K46,0)</f>
        <v>647859</v>
      </c>
    </row>
    <row r="48" spans="1:11" ht="12.75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62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5">
        <v>1360343</v>
      </c>
      <c r="K49" s="7">
        <v>1978891</v>
      </c>
    </row>
    <row r="50" spans="1:11" ht="12.75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>
        <v>618548</v>
      </c>
      <c r="K50" s="7">
        <v>647859</v>
      </c>
    </row>
    <row r="51" spans="1:11" ht="12.75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6" t="s">
        <v>177</v>
      </c>
      <c r="B52" s="217"/>
      <c r="C52" s="217"/>
      <c r="D52" s="217"/>
      <c r="E52" s="217"/>
      <c r="F52" s="217"/>
      <c r="G52" s="217"/>
      <c r="H52" s="217"/>
      <c r="I52" s="4">
        <v>44</v>
      </c>
      <c r="J52" s="63">
        <f>J49+J50-J51</f>
        <v>1978891</v>
      </c>
      <c r="K52" s="59">
        <f>K49+K50-K51</f>
        <v>2626750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4" t="s">
        <v>279</v>
      </c>
      <c r="J4" s="65" t="s">
        <v>318</v>
      </c>
      <c r="K4" s="65" t="s">
        <v>319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0">
        <v>2</v>
      </c>
      <c r="J5" s="71" t="s">
        <v>283</v>
      </c>
      <c r="K5" s="71" t="s">
        <v>284</v>
      </c>
    </row>
    <row r="6" spans="1:11" ht="12.75">
      <c r="A6" s="202" t="s">
        <v>156</v>
      </c>
      <c r="B6" s="203"/>
      <c r="C6" s="203"/>
      <c r="D6" s="203"/>
      <c r="E6" s="203"/>
      <c r="F6" s="203"/>
      <c r="G6" s="203"/>
      <c r="H6" s="203"/>
      <c r="I6" s="259"/>
      <c r="J6" s="259"/>
      <c r="K6" s="260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13" t="s">
        <v>198</v>
      </c>
      <c r="B12" s="214"/>
      <c r="C12" s="214"/>
      <c r="D12" s="214"/>
      <c r="E12" s="214"/>
      <c r="F12" s="214"/>
      <c r="G12" s="214"/>
      <c r="H12" s="214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213" t="s">
        <v>47</v>
      </c>
      <c r="B19" s="214"/>
      <c r="C19" s="214"/>
      <c r="D19" s="214"/>
      <c r="E19" s="214"/>
      <c r="F19" s="214"/>
      <c r="G19" s="214"/>
      <c r="H19" s="214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13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25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02" t="s">
        <v>159</v>
      </c>
      <c r="B22" s="203"/>
      <c r="C22" s="203"/>
      <c r="D22" s="203"/>
      <c r="E22" s="203"/>
      <c r="F22" s="203"/>
      <c r="G22" s="203"/>
      <c r="H22" s="203"/>
      <c r="I22" s="259"/>
      <c r="J22" s="259"/>
      <c r="K22" s="260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320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321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213" t="s">
        <v>48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13" t="s">
        <v>110</v>
      </c>
      <c r="B33" s="214"/>
      <c r="C33" s="214"/>
      <c r="D33" s="214"/>
      <c r="E33" s="214"/>
      <c r="F33" s="214"/>
      <c r="G33" s="214"/>
      <c r="H33" s="214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13" t="s">
        <v>111</v>
      </c>
      <c r="B34" s="214"/>
      <c r="C34" s="214"/>
      <c r="D34" s="214"/>
      <c r="E34" s="214"/>
      <c r="F34" s="214"/>
      <c r="G34" s="214"/>
      <c r="H34" s="214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02" t="s">
        <v>160</v>
      </c>
      <c r="B35" s="203"/>
      <c r="C35" s="203"/>
      <c r="D35" s="203"/>
      <c r="E35" s="203"/>
      <c r="F35" s="203"/>
      <c r="G35" s="203"/>
      <c r="H35" s="203"/>
      <c r="I35" s="259">
        <v>0</v>
      </c>
      <c r="J35" s="259"/>
      <c r="K35" s="260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213" t="s">
        <v>49</v>
      </c>
      <c r="B39" s="214"/>
      <c r="C39" s="214"/>
      <c r="D39" s="214"/>
      <c r="E39" s="214"/>
      <c r="F39" s="214"/>
      <c r="G39" s="214"/>
      <c r="H39" s="214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213" t="s">
        <v>148</v>
      </c>
      <c r="B45" s="214"/>
      <c r="C45" s="214"/>
      <c r="D45" s="214"/>
      <c r="E45" s="214"/>
      <c r="F45" s="214"/>
      <c r="G45" s="214"/>
      <c r="H45" s="214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13" t="s">
        <v>162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13" t="s">
        <v>163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13" t="s">
        <v>149</v>
      </c>
      <c r="B48" s="214"/>
      <c r="C48" s="214"/>
      <c r="D48" s="214"/>
      <c r="E48" s="214"/>
      <c r="F48" s="214"/>
      <c r="G48" s="214"/>
      <c r="H48" s="214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13" t="s">
        <v>161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25" t="s">
        <v>177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0" sqref="A20:H20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9.57421875" style="74" bestFit="1" customWidth="1"/>
    <col min="12" max="16384" width="9.140625" style="74" customWidth="1"/>
  </cols>
  <sheetData>
    <row r="1" spans="1:12" ht="12.75">
      <c r="A1" s="290" t="s">
        <v>281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73"/>
    </row>
    <row r="2" spans="1:12" ht="15.75">
      <c r="A2" s="40"/>
      <c r="B2" s="72"/>
      <c r="C2" s="275" t="s">
        <v>282</v>
      </c>
      <c r="D2" s="275"/>
      <c r="E2" s="75" t="s">
        <v>345</v>
      </c>
      <c r="F2" s="41" t="s">
        <v>250</v>
      </c>
      <c r="G2" s="276" t="s">
        <v>346</v>
      </c>
      <c r="H2" s="277"/>
      <c r="I2" s="72"/>
      <c r="J2" s="72"/>
      <c r="K2" s="72"/>
      <c r="L2" s="76"/>
    </row>
    <row r="3" spans="1:11" ht="23.25">
      <c r="A3" s="278" t="s">
        <v>59</v>
      </c>
      <c r="B3" s="278"/>
      <c r="C3" s="278"/>
      <c r="D3" s="278"/>
      <c r="E3" s="278"/>
      <c r="F3" s="278"/>
      <c r="G3" s="278"/>
      <c r="H3" s="278"/>
      <c r="I3" s="79" t="s">
        <v>305</v>
      </c>
      <c r="J3" s="80" t="s">
        <v>150</v>
      </c>
      <c r="K3" s="80" t="s">
        <v>151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82">
        <v>2</v>
      </c>
      <c r="J4" s="81" t="s">
        <v>283</v>
      </c>
      <c r="K4" s="81" t="s">
        <v>284</v>
      </c>
    </row>
    <row r="5" spans="1:11" ht="12.75">
      <c r="A5" s="280" t="s">
        <v>285</v>
      </c>
      <c r="B5" s="281"/>
      <c r="C5" s="281"/>
      <c r="D5" s="281"/>
      <c r="E5" s="281"/>
      <c r="F5" s="281"/>
      <c r="G5" s="281"/>
      <c r="H5" s="281"/>
      <c r="I5" s="42">
        <v>1</v>
      </c>
      <c r="J5" s="43">
        <v>119822800</v>
      </c>
      <c r="K5" s="43">
        <v>119822800</v>
      </c>
    </row>
    <row r="6" spans="1:11" ht="12.75">
      <c r="A6" s="280" t="s">
        <v>286</v>
      </c>
      <c r="B6" s="281"/>
      <c r="C6" s="281"/>
      <c r="D6" s="281"/>
      <c r="E6" s="281"/>
      <c r="F6" s="281"/>
      <c r="G6" s="281"/>
      <c r="H6" s="281"/>
      <c r="I6" s="42">
        <v>2</v>
      </c>
      <c r="J6" s="44">
        <v>5385620</v>
      </c>
      <c r="K6" s="44">
        <v>5385620</v>
      </c>
    </row>
    <row r="7" spans="1:11" ht="12.75">
      <c r="A7" s="280" t="s">
        <v>287</v>
      </c>
      <c r="B7" s="281"/>
      <c r="C7" s="281"/>
      <c r="D7" s="281"/>
      <c r="E7" s="281"/>
      <c r="F7" s="281"/>
      <c r="G7" s="281"/>
      <c r="H7" s="281"/>
      <c r="I7" s="42">
        <v>3</v>
      </c>
      <c r="J7" s="44">
        <v>16540832</v>
      </c>
      <c r="K7" s="44">
        <v>-1446782</v>
      </c>
    </row>
    <row r="8" spans="1:11" ht="12.75">
      <c r="A8" s="280" t="s">
        <v>288</v>
      </c>
      <c r="B8" s="281"/>
      <c r="C8" s="281"/>
      <c r="D8" s="281"/>
      <c r="E8" s="281"/>
      <c r="F8" s="281"/>
      <c r="G8" s="281"/>
      <c r="H8" s="281"/>
      <c r="I8" s="42">
        <v>4</v>
      </c>
      <c r="J8" s="44">
        <v>-4724203</v>
      </c>
      <c r="K8" s="44">
        <v>-19394554</v>
      </c>
    </row>
    <row r="9" spans="1:11" ht="12.75">
      <c r="A9" s="280" t="s">
        <v>289</v>
      </c>
      <c r="B9" s="281"/>
      <c r="C9" s="281"/>
      <c r="D9" s="281"/>
      <c r="E9" s="281"/>
      <c r="F9" s="281"/>
      <c r="G9" s="281"/>
      <c r="H9" s="281"/>
      <c r="I9" s="42">
        <v>5</v>
      </c>
      <c r="J9" s="44">
        <v>-14057368</v>
      </c>
      <c r="K9" s="44">
        <v>-7506046</v>
      </c>
    </row>
    <row r="10" spans="1:11" ht="12.75">
      <c r="A10" s="280" t="s">
        <v>290</v>
      </c>
      <c r="B10" s="281"/>
      <c r="C10" s="281"/>
      <c r="D10" s="281"/>
      <c r="E10" s="281"/>
      <c r="F10" s="281"/>
      <c r="G10" s="281"/>
      <c r="H10" s="281"/>
      <c r="I10" s="42">
        <v>6</v>
      </c>
      <c r="J10" s="44"/>
      <c r="K10" s="44"/>
    </row>
    <row r="11" spans="1:11" ht="12.75">
      <c r="A11" s="280" t="s">
        <v>291</v>
      </c>
      <c r="B11" s="281"/>
      <c r="C11" s="281"/>
      <c r="D11" s="281"/>
      <c r="E11" s="281"/>
      <c r="F11" s="281"/>
      <c r="G11" s="281"/>
      <c r="H11" s="281"/>
      <c r="I11" s="42">
        <v>7</v>
      </c>
      <c r="J11" s="44"/>
      <c r="K11" s="44"/>
    </row>
    <row r="12" spans="1:11" ht="12.75">
      <c r="A12" s="280" t="s">
        <v>292</v>
      </c>
      <c r="B12" s="281"/>
      <c r="C12" s="281"/>
      <c r="D12" s="281"/>
      <c r="E12" s="281"/>
      <c r="F12" s="281"/>
      <c r="G12" s="281"/>
      <c r="H12" s="281"/>
      <c r="I12" s="42">
        <v>8</v>
      </c>
      <c r="J12" s="44"/>
      <c r="K12" s="44"/>
    </row>
    <row r="13" spans="1:11" ht="12.75">
      <c r="A13" s="280" t="s">
        <v>293</v>
      </c>
      <c r="B13" s="281"/>
      <c r="C13" s="281"/>
      <c r="D13" s="281"/>
      <c r="E13" s="281"/>
      <c r="F13" s="281"/>
      <c r="G13" s="281"/>
      <c r="H13" s="281"/>
      <c r="I13" s="42">
        <v>9</v>
      </c>
      <c r="J13" s="44"/>
      <c r="K13" s="44"/>
    </row>
    <row r="14" spans="1:11" ht="12.75">
      <c r="A14" s="282" t="s">
        <v>294</v>
      </c>
      <c r="B14" s="283"/>
      <c r="C14" s="283"/>
      <c r="D14" s="283"/>
      <c r="E14" s="283"/>
      <c r="F14" s="283"/>
      <c r="G14" s="283"/>
      <c r="H14" s="283"/>
      <c r="I14" s="42">
        <v>10</v>
      </c>
      <c r="J14" s="77">
        <f>SUM(J5:J13)</f>
        <v>122967681</v>
      </c>
      <c r="K14" s="77">
        <f>SUM(K5:K13)</f>
        <v>96861038</v>
      </c>
    </row>
    <row r="15" spans="1:11" ht="12.75">
      <c r="A15" s="280" t="s">
        <v>295</v>
      </c>
      <c r="B15" s="281"/>
      <c r="C15" s="281"/>
      <c r="D15" s="281"/>
      <c r="E15" s="281"/>
      <c r="F15" s="281"/>
      <c r="G15" s="281"/>
      <c r="H15" s="281"/>
      <c r="I15" s="42">
        <v>11</v>
      </c>
      <c r="J15" s="44"/>
      <c r="K15" s="44"/>
    </row>
    <row r="16" spans="1:11" ht="12.75">
      <c r="A16" s="280" t="s">
        <v>296</v>
      </c>
      <c r="B16" s="281"/>
      <c r="C16" s="281"/>
      <c r="D16" s="281"/>
      <c r="E16" s="281"/>
      <c r="F16" s="281"/>
      <c r="G16" s="281"/>
      <c r="H16" s="281"/>
      <c r="I16" s="42">
        <v>12</v>
      </c>
      <c r="J16" s="44"/>
      <c r="K16" s="44"/>
    </row>
    <row r="17" spans="1:11" ht="12.75">
      <c r="A17" s="280" t="s">
        <v>297</v>
      </c>
      <c r="B17" s="281"/>
      <c r="C17" s="281"/>
      <c r="D17" s="281"/>
      <c r="E17" s="281"/>
      <c r="F17" s="281"/>
      <c r="G17" s="281"/>
      <c r="H17" s="281"/>
      <c r="I17" s="42">
        <v>13</v>
      </c>
      <c r="J17" s="44"/>
      <c r="K17" s="44"/>
    </row>
    <row r="18" spans="1:11" ht="12.75">
      <c r="A18" s="280" t="s">
        <v>298</v>
      </c>
      <c r="B18" s="281"/>
      <c r="C18" s="281"/>
      <c r="D18" s="281"/>
      <c r="E18" s="281"/>
      <c r="F18" s="281"/>
      <c r="G18" s="281"/>
      <c r="H18" s="281"/>
      <c r="I18" s="42">
        <v>14</v>
      </c>
      <c r="J18" s="44"/>
      <c r="K18" s="44"/>
    </row>
    <row r="19" spans="1:11" ht="12.75">
      <c r="A19" s="280" t="s">
        <v>299</v>
      </c>
      <c r="B19" s="281"/>
      <c r="C19" s="281"/>
      <c r="D19" s="281"/>
      <c r="E19" s="281"/>
      <c r="F19" s="281"/>
      <c r="G19" s="281"/>
      <c r="H19" s="281"/>
      <c r="I19" s="42">
        <v>15</v>
      </c>
      <c r="J19" s="44"/>
      <c r="K19" s="44"/>
    </row>
    <row r="20" spans="1:11" ht="12.75">
      <c r="A20" s="280" t="s">
        <v>300</v>
      </c>
      <c r="B20" s="281"/>
      <c r="C20" s="281"/>
      <c r="D20" s="281"/>
      <c r="E20" s="281"/>
      <c r="F20" s="281"/>
      <c r="G20" s="281"/>
      <c r="H20" s="281"/>
      <c r="I20" s="42">
        <v>16</v>
      </c>
      <c r="J20" s="44"/>
      <c r="K20" s="44"/>
    </row>
    <row r="21" spans="1:11" ht="12.75">
      <c r="A21" s="282" t="s">
        <v>301</v>
      </c>
      <c r="B21" s="283"/>
      <c r="C21" s="283"/>
      <c r="D21" s="283"/>
      <c r="E21" s="283"/>
      <c r="F21" s="283"/>
      <c r="G21" s="283"/>
      <c r="H21" s="283"/>
      <c r="I21" s="42">
        <v>17</v>
      </c>
      <c r="J21" s="78">
        <f>SUM(J15:J20)</f>
        <v>0</v>
      </c>
      <c r="K21" s="78">
        <f>SUM(K15:K20)</f>
        <v>0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4" t="s">
        <v>302</v>
      </c>
      <c r="B23" s="285"/>
      <c r="C23" s="285"/>
      <c r="D23" s="285"/>
      <c r="E23" s="285"/>
      <c r="F23" s="285"/>
      <c r="G23" s="285"/>
      <c r="H23" s="285"/>
      <c r="I23" s="45">
        <v>18</v>
      </c>
      <c r="J23" s="43">
        <v>122967681</v>
      </c>
      <c r="K23" s="43">
        <v>96861038</v>
      </c>
    </row>
    <row r="24" spans="1:11" ht="17.25" customHeight="1">
      <c r="A24" s="286" t="s">
        <v>303</v>
      </c>
      <c r="B24" s="287"/>
      <c r="C24" s="287"/>
      <c r="D24" s="287"/>
      <c r="E24" s="287"/>
      <c r="F24" s="287"/>
      <c r="G24" s="287"/>
      <c r="H24" s="287"/>
      <c r="I24" s="46">
        <v>19</v>
      </c>
      <c r="J24" s="78"/>
      <c r="K24" s="78"/>
    </row>
    <row r="25" spans="1:11" ht="30" customHeight="1">
      <c r="A25" s="288" t="s">
        <v>304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"/>
  <sheetViews>
    <sheetView tabSelected="1" view="pageBreakPreview" zoomScaleSheetLayoutView="100" zoomScalePageLayoutView="0" workbookViewId="0" topLeftCell="A10">
      <selection activeCell="H40" sqref="H40"/>
    </sheetView>
  </sheetViews>
  <sheetFormatPr defaultColWidth="9.140625" defaultRowHeight="12.75"/>
  <cols>
    <col min="10" max="10" width="18.28125" style="0" customWidth="1"/>
  </cols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5.75">
      <c r="A3" s="126" t="s">
        <v>365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2.7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21" ht="15">
      <c r="A5" s="127" t="s">
        <v>347</v>
      </c>
      <c r="B5" s="128"/>
      <c r="C5" s="129"/>
      <c r="D5" s="129"/>
      <c r="E5" s="128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 t="s">
        <v>348</v>
      </c>
      <c r="T5" s="130"/>
      <c r="U5" s="131">
        <f>LEN(A6)</f>
        <v>25</v>
      </c>
    </row>
    <row r="6" spans="1:21" ht="12.75">
      <c r="A6" s="296" t="s">
        <v>349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</row>
    <row r="7" spans="1:21" ht="15">
      <c r="A7" s="127" t="s">
        <v>350</v>
      </c>
      <c r="B7" s="128"/>
      <c r="C7" s="128"/>
      <c r="D7" s="128"/>
      <c r="E7" s="128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 t="s">
        <v>348</v>
      </c>
      <c r="T7" s="130"/>
      <c r="U7" s="131">
        <f>LEN(A8)</f>
        <v>31</v>
      </c>
    </row>
    <row r="8" spans="1:21" ht="12.75">
      <c r="A8" s="296" t="s">
        <v>369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</row>
    <row r="9" spans="1:21" ht="15">
      <c r="A9" s="127" t="s">
        <v>351</v>
      </c>
      <c r="B9" s="132"/>
      <c r="C9" s="132"/>
      <c r="D9" s="132"/>
      <c r="E9" s="132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1" t="s">
        <v>348</v>
      </c>
      <c r="T9" s="130"/>
      <c r="U9" s="131">
        <f>LEN(A10)</f>
        <v>60</v>
      </c>
    </row>
    <row r="10" spans="1:21" ht="12.75">
      <c r="A10" s="296" t="s">
        <v>352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</row>
    <row r="11" spans="1:21" ht="15">
      <c r="A11" s="127" t="s">
        <v>353</v>
      </c>
      <c r="B11" s="128"/>
      <c r="C11" s="128"/>
      <c r="D11" s="128"/>
      <c r="E11" s="128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1" t="s">
        <v>348</v>
      </c>
      <c r="T11" s="130"/>
      <c r="U11" s="131">
        <f>LEN(A12)</f>
        <v>54</v>
      </c>
    </row>
    <row r="12" spans="1:21" ht="12.75">
      <c r="A12" s="296" t="s">
        <v>370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</row>
    <row r="13" spans="1:21" ht="15">
      <c r="A13" s="129" t="s">
        <v>354</v>
      </c>
      <c r="B13" s="128"/>
      <c r="C13" s="128"/>
      <c r="D13" s="128"/>
      <c r="E13" s="128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1">
        <f>LEN(A14)</f>
        <v>21</v>
      </c>
    </row>
    <row r="14" spans="1:21" ht="12.75">
      <c r="A14" s="296" t="s">
        <v>355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</row>
    <row r="15" spans="1:21" ht="15">
      <c r="A15" s="127" t="s">
        <v>356</v>
      </c>
      <c r="B15" s="132"/>
      <c r="C15" s="132"/>
      <c r="D15" s="132"/>
      <c r="E15" s="132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1" t="s">
        <v>348</v>
      </c>
      <c r="T15" s="130"/>
      <c r="U15" s="131">
        <f>LEN(A16)</f>
        <v>108</v>
      </c>
    </row>
    <row r="16" spans="1:21" ht="12.75">
      <c r="A16" s="299" t="s">
        <v>371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</row>
    <row r="17" spans="1:21" ht="15">
      <c r="A17" s="127" t="s">
        <v>357</v>
      </c>
      <c r="B17" s="132"/>
      <c r="C17" s="132"/>
      <c r="D17" s="132"/>
      <c r="E17" s="132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1" t="s">
        <v>348</v>
      </c>
      <c r="T17" s="130"/>
      <c r="U17" s="131">
        <f>LEN(A18)</f>
        <v>60</v>
      </c>
    </row>
    <row r="18" spans="1:21" ht="12.75">
      <c r="A18" s="296" t="s">
        <v>358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</row>
    <row r="19" spans="1:21" ht="15">
      <c r="A19" s="127" t="s">
        <v>359</v>
      </c>
      <c r="B19" s="132"/>
      <c r="C19" s="132"/>
      <c r="D19" s="132"/>
      <c r="E19" s="132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1" t="s">
        <v>348</v>
      </c>
      <c r="T19" s="130"/>
      <c r="U19" s="131">
        <f>LEN(A20)</f>
        <v>102</v>
      </c>
    </row>
    <row r="20" spans="1:21" ht="12.75">
      <c r="A20" s="296" t="s">
        <v>372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</row>
    <row r="21" spans="1:21" ht="15">
      <c r="A21" s="127" t="s">
        <v>360</v>
      </c>
      <c r="B21" s="132"/>
      <c r="C21" s="132"/>
      <c r="D21" s="132"/>
      <c r="E21" s="132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 t="s">
        <v>348</v>
      </c>
      <c r="T21" s="130"/>
      <c r="U21" s="131">
        <f>LEN(A22)</f>
        <v>21</v>
      </c>
    </row>
    <row r="22" spans="1:21" ht="12.75">
      <c r="A22" s="296" t="s">
        <v>355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</row>
    <row r="23" spans="1:21" ht="15">
      <c r="A23" s="127" t="s">
        <v>361</v>
      </c>
      <c r="B23" s="132"/>
      <c r="C23" s="132"/>
      <c r="D23" s="132"/>
      <c r="E23" s="132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1" t="s">
        <v>348</v>
      </c>
      <c r="T23" s="130"/>
      <c r="U23" s="131">
        <f>LEN(A24)</f>
        <v>44</v>
      </c>
    </row>
    <row r="24" spans="1:21" ht="12.75">
      <c r="A24" s="296" t="s">
        <v>362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</row>
    <row r="25" spans="1:21" ht="15">
      <c r="A25" s="127" t="s">
        <v>363</v>
      </c>
      <c r="B25" s="132"/>
      <c r="C25" s="132"/>
      <c r="D25" s="132"/>
      <c r="E25" s="132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1" t="s">
        <v>348</v>
      </c>
      <c r="T25" s="130"/>
      <c r="U25" s="131">
        <f>LEN(A26)</f>
        <v>0</v>
      </c>
    </row>
    <row r="26" spans="1:21" ht="12.75">
      <c r="A26" s="296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</row>
    <row r="27" spans="1:21" ht="15">
      <c r="A27" s="132"/>
      <c r="B27" s="132"/>
      <c r="C27" s="132"/>
      <c r="D27" s="132"/>
      <c r="E27" s="132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1"/>
      <c r="T27" s="130"/>
      <c r="U27" s="131"/>
    </row>
    <row r="28" spans="1:21" ht="12.75">
      <c r="A28" s="296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</row>
    <row r="29" spans="1:21" ht="11.25" customHeight="1">
      <c r="A29" s="127"/>
      <c r="B29" s="128"/>
      <c r="C29" s="128"/>
      <c r="D29" s="128"/>
      <c r="E29" s="128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1"/>
      <c r="T29" s="130"/>
      <c r="U29" s="131"/>
    </row>
    <row r="30" spans="1:21" ht="12.75" hidden="1">
      <c r="A30" s="296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</row>
    <row r="31" spans="1:21" ht="15" hidden="1">
      <c r="A31" s="127"/>
      <c r="B31" s="128"/>
      <c r="C31" s="128"/>
      <c r="D31" s="128"/>
      <c r="E31" s="128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1"/>
      <c r="T31" s="130"/>
      <c r="U31" s="131"/>
    </row>
    <row r="32" spans="1:21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ht="12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</row>
    <row r="34" spans="1:21" ht="12.7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ht="12.75">
      <c r="A35" s="134" t="s">
        <v>373</v>
      </c>
      <c r="B35" s="134"/>
      <c r="C35" s="134"/>
      <c r="D35" s="134"/>
      <c r="E35" s="134"/>
      <c r="F35" s="134"/>
      <c r="G35" s="134" t="s">
        <v>364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ht="12.7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</row>
    <row r="37" spans="1:21" ht="12.75">
      <c r="A37" s="134"/>
      <c r="B37" s="134"/>
      <c r="C37" s="134"/>
      <c r="D37" s="134"/>
      <c r="E37" s="134"/>
      <c r="F37" s="134"/>
      <c r="G37" s="134" t="s">
        <v>374</v>
      </c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21" ht="12.7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1" ht="12.7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</row>
  </sheetData>
  <sheetProtection/>
  <mergeCells count="14">
    <mergeCell ref="A30:U30"/>
    <mergeCell ref="A22:U22"/>
    <mergeCell ref="A24:U24"/>
    <mergeCell ref="A26:U26"/>
    <mergeCell ref="A28:U28"/>
    <mergeCell ref="A14:U14"/>
    <mergeCell ref="A16:U16"/>
    <mergeCell ref="A18:U18"/>
    <mergeCell ref="A20:U20"/>
    <mergeCell ref="A12:U12"/>
    <mergeCell ref="A2:J2"/>
    <mergeCell ref="A6:U6"/>
    <mergeCell ref="A8:U8"/>
    <mergeCell ref="A10:U10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22:U22 A24:U24 A26:U26 A28:U28 A30:U30 A32:U32 A18:U18 A20:U20 A16:U16 A14:U14 A12:U12 A10:U10 A8:U8 A6:U6">
      <formula1>4</formula1>
      <formula2>1000</formula2>
    </dataValidation>
  </dataValidations>
  <printOptions/>
  <pageMargins left="0.65" right="0.19" top="1" bottom="1" header="0.63" footer="0.5"/>
  <pageSetup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ZP Klara</cp:lastModifiedBy>
  <cp:lastPrinted>2013-01-29T12:08:00Z</cp:lastPrinted>
  <dcterms:created xsi:type="dcterms:W3CDTF">2008-10-17T11:51:54Z</dcterms:created>
  <dcterms:modified xsi:type="dcterms:W3CDTF">2013-01-29T12:13:13Z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