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PODACI'!$A$1:$I$69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<sst xmlns="http://schemas.openxmlformats.org/spreadsheetml/2006/main" count="424" uniqueCount="362">
  <si>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</si>
  <si>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</si>
  <si>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</si>
  <si>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</si>
  <si>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</si>
  <si>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</si>
  <si>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</si>
  <si>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</si>
  <si>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</si>
  <si>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</si>
  <si>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</si>
  <si>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</si>
  <si>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</si>
  <si>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</si>
  <si>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</si>
  <si>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</si>
  <si>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</si>
  <si>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</si>
  <si>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</si>
  <si>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</si>
  <si>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</si>
  <si>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</si>
  <si>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</si>
  <si>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</si>
  <si>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</si>
  <si>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</si>
  <si>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</si>
  <si>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</si>
  <si>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</si>
  <si>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</si>
  <si>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</si>
  <si>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</si>
  <si>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</si>
  <si>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</si>
  <si>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</si>
  <si>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</si>
  <si>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</si>
  <si>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</si>
  <si>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</si>
  <si>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</si>
  <si>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</si>
  <si>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</si>
  <si>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</si>
  <si>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</si>
  <si>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</si>
  <si>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</si>
  <si>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</si>
  <si>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</si>
  <si>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</si>
  <si>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</si>
  <si>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</si>
  <si>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</si>
  <si>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</si>
  <si>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</si>
  <si>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</si>
  <si>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</si>
  <si>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</si>
  <si>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</si>
  <si>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</si>
  <si>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</si>
  <si>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</si>
  <si>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</si>
  <si>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</si>
  <si>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</si>
  <si>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</si>
  <si>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</si>
  <si>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</si>
  <si>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</si>
  <si>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</si>
  <si>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</si>
  <si>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</si>
  <si>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</si>
  <si>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</si>
  <si>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</si>
  <si>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</si>
  <si>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</si>
  <si>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</si>
  <si>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</si>
  <si>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</si>
  <si>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</si>
  <si>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</si>
  <si>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</si>
  <si>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</si>
  <si>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</si>
  <si>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</si>
  <si>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</si>
  <si>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</si>
  <si>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</si>
  <si>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</si>
  <si>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</si>
  <si>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</si>
  <si>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</si>
  <si>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</si>
  <si>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</si>
  <si>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</si>
  <si>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</si>
  <si>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</si>
  <si>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</si>
  <si>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</si>
  <si>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</si>
  <si>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</si>
  <si>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</si>
  <si>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</si>
  <si>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</si>
  <si>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</si>
  <si>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</si>
  <si>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</si>
  <si>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</si>
  <si>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</si>
  <si>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</si>
  <si>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</si>
  <si>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</si>
  <si>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</si>
  <si>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</si>
  <si>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</si>
  <si>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</si>
  <si>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</si>
  <si>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</si>
  <si>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</si>
  <si>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</si>
  <si>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</si>
  <si>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</si>
  <si>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</si>
  <si>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</si>
  <si>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</si>
  <si>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</si>
  <si>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</si>
  <si>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</si>
  <si>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</si>
  <si>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</si>
  <si>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</si>
  <si>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</si>
  <si>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</si>
  <si>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</si>
  <si>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</si>
  <si>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</si>
  <si>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</si>
  <si>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</si>
  <si>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</si>
  <si>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</si>
  <si>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</si>
  <si>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</si>
  <si>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</si>
  <si>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</si>
  <si>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</si>
  <si>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</si>
  <si>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</si>
  <si>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</si>
  <si>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</si>
  <si>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</si>
  <si>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</si>
  <si>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</si>
  <si>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</si>
  <si>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</si>
  <si>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</si>
  <si>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</si>
  <si>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</si>
  <si>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</si>
  <si>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</si>
  <si>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</si>
  <si>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</si>
  <si>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</si>
  <si>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</si>
  <si>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</si>
  <si>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</si>
  <si>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</si>
  <si>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</si>
  <si>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</si>
  <si>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</si>
  <si>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</si>
  <si>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</si>
  <si>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</si>
  <si>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</si>
  <si>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</si>
  <si>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</si>
  <si>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</si>
  <si>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</si>
  <si>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</si>
  <si>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</si>
  <si>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</si>
  <si>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</si>
  <si>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</si>
  <si>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</si>
  <si>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</si>
  <si>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</si>
  <si>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</si>
  <si>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</si>
  <si>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</si>
  <si>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</si>
  <si>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</si>
  <si>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</si>
  <si>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</si>
  <si>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</si>
  <si>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</si>
  <si>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</si>
  <si>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</si>
  <si>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</si>
  <si>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</si>
  <si>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</si>
  <si>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</si>
  <si>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</si>
  <si>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</si>
  <si>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</si>
  <si>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</si>
  <si>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</si>
  <si>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</si>
  <si>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</si>
  <si>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</si>
  <si>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</si>
  <si>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</si>
  <si>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</si>
  <si>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</si>
  <si>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</si>
  <si>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</si>
  <si>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</si>
  <si>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</si>
  <si>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</si>
  <si>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</si>
  <si>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</si>
  <si>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</si>
  <si>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</si>
  <si>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</si>
  <si>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</si>
  <si>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</si>
  <si>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</si>
  <si>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</si>
  <si>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</si>
  <si>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</si>
  <si>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</si>
  <si>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</si>
  <si>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</si>
  <si>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</si>
  <si>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</si>
  <si>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</si>
  <si>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</si>
  <si>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</si>
  <si>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</si>
  <si>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</si>
  <si>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</si>
  <si>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</si>
  <si>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</si>
  <si>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</si>
  <si>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</si>
  <si>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</si>
  <si>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</si>
  <si>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</si>
  <si>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</si>
  <si>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</si>
  <si>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</si>
  <si>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</si>
  <si>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</si>
  <si>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</si>
  <si>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</si>
  <si>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</si>
  <si>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</si>
  <si>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</si>
  <si>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</si>
  <si>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</si>
  <si>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</si>
  <si>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</si>
  <si>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</si>
  <si>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</si>
  <si>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</si>
  <si>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</si>
  <si>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</si>
  <si>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</si>
  <si>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</si>
  <si>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</si>
  <si>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</si>
  <si>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</si>
  <si>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</si>
  <si>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</si>
  <si>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</si>
  <si>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</si>
  <si>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</si>
  <si>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</si>
  <si>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</si>
  <si>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</si>
  <si>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</si>
  <si>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</si>
  <si>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</si>
  <si>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</si>
  <si>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</si>
  <si>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</si>
  <si>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</si>
  <si>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</si>
  <si>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</si>
  <si>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</si>
  <si>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</si>
  <si>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</si>
  <si>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</si>
  <si>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</si>
  <si>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</si>
  <si>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</si>
  <si>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</si>
  <si>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</si>
  <si>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</si>
  <si>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</si>
  <si>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</si>
  <si>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</si>
  <si>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</si>
  <si>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</si>
  <si>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</si>
  <si>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</si>
  <si>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</si>
  <si>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</si>
  <si>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</si>
  <si>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</si>
  <si>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</si>
  <si>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</si>
  <si>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</si>
  <si>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</si>
  <si>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</si>
  <si>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</si>
  <si>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</si>
  <si>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</si>
  <si>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</si>
  <si>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</si>
  <si>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</si>
  <si>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</si>
  <si>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</si>
  <si>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</si>
  <si>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01.01.2018.</t>
  </si>
  <si>
    <t>30.06.2018.</t>
  </si>
  <si>
    <t>03677702</t>
  </si>
  <si>
    <t>080042653</t>
  </si>
  <si>
    <t>85584865987</t>
  </si>
  <si>
    <t xml:space="preserve">ZAGREBAČKI HOLDING D.O.O. </t>
  </si>
  <si>
    <t>ZAGREB</t>
  </si>
  <si>
    <t>ULICA GRADA VUKOVARA 41</t>
  </si>
  <si>
    <t>racunovodstvo@zgh.hr</t>
  </si>
  <si>
    <t>www.zgh.hr</t>
  </si>
  <si>
    <t>GRAD ZAGREB</t>
  </si>
  <si>
    <t>DA</t>
  </si>
  <si>
    <t>6832</t>
  </si>
  <si>
    <t>GRADSKA PLINARA ZAGREB D.O.O.</t>
  </si>
  <si>
    <t>GRADSKA PLINARA ZAGREB OPSKRBA D.O.O.</t>
  </si>
  <si>
    <t xml:space="preserve">GRADSKA LJEKARNA ZAGREB </t>
  </si>
  <si>
    <t>ZAGREB PLAKAT D.O.O.</t>
  </si>
  <si>
    <t>GRADSKO STAMBENO KOMUNALNO GOSPODARSTVO D.O.O.</t>
  </si>
  <si>
    <t>VODOOPSKRBA I ODVODNJA D.O.O.</t>
  </si>
  <si>
    <t xml:space="preserve">ZAGREBAČKA STANOGRADNJA D.O.O. </t>
  </si>
  <si>
    <t>AGM D.O.O.</t>
  </si>
  <si>
    <t>CENTAR D.O.O.</t>
  </si>
  <si>
    <t>Tomislav Jurić</t>
  </si>
  <si>
    <t>Ana Stojić Deban</t>
  </si>
  <si>
    <t>3276066</t>
  </si>
  <si>
    <t>2371090</t>
  </si>
  <si>
    <t>1269739</t>
  </si>
  <si>
    <t>2076543</t>
  </si>
  <si>
    <t>4123433</t>
  </si>
  <si>
    <t>4123425</t>
  </si>
  <si>
    <t>4124286</t>
  </si>
  <si>
    <t>4123506</t>
  </si>
  <si>
    <t>3205517</t>
  </si>
  <si>
    <t>stanje na dan 30.06.2018.</t>
  </si>
  <si>
    <t>Obveznik: ZAGREBAČKI HOLDING D.O.O. (GRUPA ZGH)</t>
  </si>
  <si>
    <t>u razdoblju 01.01.2018. do 30.06.2018.</t>
  </si>
  <si>
    <t>31.06.2018.</t>
  </si>
  <si>
    <t>Obveznik: ZAGREBAČKI HOLDING d.o.o. (GRUPA ZGH)</t>
  </si>
  <si>
    <t>tomislav.juric@zgh.hr</t>
  </si>
  <si>
    <t>1. Financijski izvještaji (bilanca, račun dobiti i gubitka, izvještaj o novčanom tijeku, izvještaj o promjenama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</si>
</sst>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3" fillId="0" borderId="0" xfId="62" applyFont="1" applyBorder="1" applyAlignment="1" applyProtection="1">
      <alignment horizontal="left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unovodstvo@zgh.hr" TargetMode="External" /><Relationship Id="rId2" Type="http://schemas.openxmlformats.org/officeDocument/2006/relationships/hyperlink" Target="http://www.zgh.hr/" TargetMode="External" /><Relationship Id="rId3" Type="http://schemas.openxmlformats.org/officeDocument/2006/relationships/hyperlink" Target="mailto:tomislav.juric@z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="110" zoomScaleSheetLayoutView="110" zoomScalePageLayoutView="0" workbookViewId="0" topLeftCell="A7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248</v>
      </c>
      <c r="B1" s="179"/>
      <c r="C1" s="179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5" t="s">
        <v>249</v>
      </c>
      <c r="B2" s="136"/>
      <c r="C2" s="136"/>
      <c r="D2" s="137"/>
      <c r="E2" s="119" t="s">
        <v>322</v>
      </c>
      <c r="F2" s="12"/>
      <c r="G2" s="13" t="s">
        <v>250</v>
      </c>
      <c r="H2" s="119" t="s">
        <v>323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8" t="s">
        <v>316</v>
      </c>
      <c r="B4" s="139"/>
      <c r="C4" s="139"/>
      <c r="D4" s="139"/>
      <c r="E4" s="139"/>
      <c r="F4" s="139"/>
      <c r="G4" s="139"/>
      <c r="H4" s="139"/>
      <c r="I4" s="140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41" t="s">
        <v>251</v>
      </c>
      <c r="B6" s="142"/>
      <c r="C6" s="133" t="s">
        <v>324</v>
      </c>
      <c r="D6" s="134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3" t="s">
        <v>252</v>
      </c>
      <c r="B8" s="144"/>
      <c r="C8" s="133" t="s">
        <v>325</v>
      </c>
      <c r="D8" s="134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30" t="s">
        <v>253</v>
      </c>
      <c r="B10" s="131"/>
      <c r="C10" s="133" t="s">
        <v>326</v>
      </c>
      <c r="D10" s="134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2"/>
      <c r="B11" s="131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41" t="s">
        <v>254</v>
      </c>
      <c r="B12" s="142"/>
      <c r="C12" s="145" t="s">
        <v>327</v>
      </c>
      <c r="D12" s="146"/>
      <c r="E12" s="146"/>
      <c r="F12" s="146"/>
      <c r="G12" s="146"/>
      <c r="H12" s="146"/>
      <c r="I12" s="147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41" t="s">
        <v>255</v>
      </c>
      <c r="B14" s="142"/>
      <c r="C14" s="148">
        <v>10000</v>
      </c>
      <c r="D14" s="149"/>
      <c r="E14" s="16"/>
      <c r="F14" s="145" t="s">
        <v>328</v>
      </c>
      <c r="G14" s="146"/>
      <c r="H14" s="146"/>
      <c r="I14" s="147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1" t="s">
        <v>256</v>
      </c>
      <c r="B16" s="142"/>
      <c r="C16" s="145" t="s">
        <v>329</v>
      </c>
      <c r="D16" s="146"/>
      <c r="E16" s="146"/>
      <c r="F16" s="146"/>
      <c r="G16" s="146"/>
      <c r="H16" s="146"/>
      <c r="I16" s="147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1" t="s">
        <v>257</v>
      </c>
      <c r="B18" s="142"/>
      <c r="C18" s="150" t="s">
        <v>330</v>
      </c>
      <c r="D18" s="151"/>
      <c r="E18" s="151"/>
      <c r="F18" s="151"/>
      <c r="G18" s="151"/>
      <c r="H18" s="151"/>
      <c r="I18" s="152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1" t="s">
        <v>258</v>
      </c>
      <c r="B20" s="142"/>
      <c r="C20" s="150" t="s">
        <v>331</v>
      </c>
      <c r="D20" s="151"/>
      <c r="E20" s="151"/>
      <c r="F20" s="151"/>
      <c r="G20" s="151"/>
      <c r="H20" s="151"/>
      <c r="I20" s="152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1" t="s">
        <v>259</v>
      </c>
      <c r="B22" s="142"/>
      <c r="C22" s="120">
        <v>133</v>
      </c>
      <c r="D22" s="145" t="s">
        <v>328</v>
      </c>
      <c r="E22" s="153"/>
      <c r="F22" s="154"/>
      <c r="G22" s="141"/>
      <c r="H22" s="155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1" t="s">
        <v>260</v>
      </c>
      <c r="B24" s="142"/>
      <c r="C24" s="120">
        <v>21</v>
      </c>
      <c r="D24" s="145" t="s">
        <v>332</v>
      </c>
      <c r="E24" s="153"/>
      <c r="F24" s="153"/>
      <c r="G24" s="154"/>
      <c r="H24" s="51" t="s">
        <v>261</v>
      </c>
      <c r="I24" s="121">
        <v>7499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 ht="12.75">
      <c r="A26" s="141" t="s">
        <v>262</v>
      </c>
      <c r="B26" s="142"/>
      <c r="C26" s="122" t="s">
        <v>333</v>
      </c>
      <c r="D26" s="25"/>
      <c r="E26" s="33"/>
      <c r="F26" s="24"/>
      <c r="G26" s="156" t="s">
        <v>263</v>
      </c>
      <c r="H26" s="142"/>
      <c r="I26" s="123" t="s">
        <v>334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7" t="s">
        <v>264</v>
      </c>
      <c r="B28" s="158"/>
      <c r="C28" s="159"/>
      <c r="D28" s="159"/>
      <c r="E28" s="160" t="s">
        <v>265</v>
      </c>
      <c r="F28" s="161"/>
      <c r="G28" s="161"/>
      <c r="H28" s="162" t="s">
        <v>266</v>
      </c>
      <c r="I28" s="163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4" t="s">
        <v>335</v>
      </c>
      <c r="B30" s="165"/>
      <c r="C30" s="165"/>
      <c r="D30" s="166"/>
      <c r="E30" s="164" t="s">
        <v>328</v>
      </c>
      <c r="F30" s="165"/>
      <c r="G30" s="165"/>
      <c r="H30" s="133" t="s">
        <v>346</v>
      </c>
      <c r="I30" s="134"/>
      <c r="J30" s="10"/>
      <c r="K30" s="10"/>
      <c r="L30" s="10"/>
    </row>
    <row r="31" spans="1:12" ht="12.75">
      <c r="A31" s="93"/>
      <c r="B31" s="22"/>
      <c r="C31" s="21"/>
      <c r="D31" s="167"/>
      <c r="E31" s="167"/>
      <c r="F31" s="167"/>
      <c r="G31" s="168"/>
      <c r="H31" s="16"/>
      <c r="I31" s="100"/>
      <c r="J31" s="10"/>
      <c r="K31" s="10"/>
      <c r="L31" s="10"/>
    </row>
    <row r="32" spans="1:12" ht="12.75">
      <c r="A32" s="164" t="s">
        <v>336</v>
      </c>
      <c r="B32" s="165"/>
      <c r="C32" s="165"/>
      <c r="D32" s="166"/>
      <c r="E32" s="164" t="s">
        <v>328</v>
      </c>
      <c r="F32" s="165"/>
      <c r="G32" s="165"/>
      <c r="H32" s="133" t="s">
        <v>347</v>
      </c>
      <c r="I32" s="134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4" t="s">
        <v>337</v>
      </c>
      <c r="B34" s="165"/>
      <c r="C34" s="165"/>
      <c r="D34" s="166"/>
      <c r="E34" s="164" t="s">
        <v>328</v>
      </c>
      <c r="F34" s="165"/>
      <c r="G34" s="165"/>
      <c r="H34" s="133" t="s">
        <v>348</v>
      </c>
      <c r="I34" s="134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4" t="s">
        <v>338</v>
      </c>
      <c r="B36" s="165"/>
      <c r="C36" s="165"/>
      <c r="D36" s="166"/>
      <c r="E36" s="164" t="s">
        <v>328</v>
      </c>
      <c r="F36" s="165"/>
      <c r="G36" s="165"/>
      <c r="H36" s="133" t="s">
        <v>349</v>
      </c>
      <c r="I36" s="134"/>
      <c r="J36" s="10"/>
      <c r="K36" s="10"/>
      <c r="L36" s="10"/>
    </row>
    <row r="37" spans="1:12" ht="12.75">
      <c r="A37" s="102"/>
      <c r="B37" s="30"/>
      <c r="C37" s="169"/>
      <c r="D37" s="170"/>
      <c r="E37" s="16"/>
      <c r="F37" s="169"/>
      <c r="G37" s="170"/>
      <c r="H37" s="16"/>
      <c r="I37" s="94"/>
      <c r="J37" s="10"/>
      <c r="K37" s="10"/>
      <c r="L37" s="10"/>
    </row>
    <row r="38" spans="1:12" ht="12.75">
      <c r="A38" s="164" t="s">
        <v>339</v>
      </c>
      <c r="B38" s="165"/>
      <c r="C38" s="165"/>
      <c r="D38" s="166"/>
      <c r="E38" s="164" t="s">
        <v>328</v>
      </c>
      <c r="F38" s="165"/>
      <c r="G38" s="165"/>
      <c r="H38" s="133" t="s">
        <v>350</v>
      </c>
      <c r="I38" s="134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4" t="s">
        <v>340</v>
      </c>
      <c r="B40" s="165"/>
      <c r="C40" s="165"/>
      <c r="D40" s="166"/>
      <c r="E40" s="164" t="s">
        <v>328</v>
      </c>
      <c r="F40" s="165"/>
      <c r="G40" s="165"/>
      <c r="H40" s="133" t="s">
        <v>351</v>
      </c>
      <c r="I40" s="134"/>
      <c r="J40" s="10"/>
      <c r="K40" s="10"/>
      <c r="L40" s="10"/>
    </row>
    <row r="41" spans="1:12" ht="12.75">
      <c r="A41" s="102"/>
      <c r="B41" s="30"/>
      <c r="C41" s="31"/>
      <c r="D41" s="32"/>
      <c r="E41" s="16"/>
      <c r="F41" s="31"/>
      <c r="G41" s="32"/>
      <c r="H41" s="16"/>
      <c r="I41" s="94"/>
      <c r="J41" s="10"/>
      <c r="K41" s="10"/>
      <c r="L41" s="10"/>
    </row>
    <row r="42" spans="1:12" ht="12.75">
      <c r="A42" s="164" t="s">
        <v>341</v>
      </c>
      <c r="B42" s="165"/>
      <c r="C42" s="165"/>
      <c r="D42" s="166"/>
      <c r="E42" s="164" t="s">
        <v>328</v>
      </c>
      <c r="F42" s="165"/>
      <c r="G42" s="165"/>
      <c r="H42" s="133" t="s">
        <v>352</v>
      </c>
      <c r="I42" s="134"/>
      <c r="J42" s="10"/>
      <c r="K42" s="10"/>
      <c r="L42" s="10"/>
    </row>
    <row r="43" spans="1:12" ht="12.75">
      <c r="A43" s="102"/>
      <c r="B43" s="30"/>
      <c r="C43" s="31"/>
      <c r="D43" s="32"/>
      <c r="E43" s="16"/>
      <c r="F43" s="31"/>
      <c r="G43" s="32"/>
      <c r="H43" s="16"/>
      <c r="I43" s="94"/>
      <c r="J43" s="10"/>
      <c r="K43" s="10"/>
      <c r="L43" s="10"/>
    </row>
    <row r="44" spans="1:12" ht="12.75">
      <c r="A44" s="164" t="s">
        <v>342</v>
      </c>
      <c r="B44" s="165"/>
      <c r="C44" s="165"/>
      <c r="D44" s="166"/>
      <c r="E44" s="164" t="s">
        <v>328</v>
      </c>
      <c r="F44" s="165"/>
      <c r="G44" s="165"/>
      <c r="H44" s="133" t="s">
        <v>353</v>
      </c>
      <c r="I44" s="134"/>
      <c r="J44" s="10"/>
      <c r="K44" s="10"/>
      <c r="L44" s="10"/>
    </row>
    <row r="45" spans="1:12" ht="12.75">
      <c r="A45" s="102"/>
      <c r="B45" s="30"/>
      <c r="C45" s="31"/>
      <c r="D45" s="32"/>
      <c r="E45" s="16"/>
      <c r="F45" s="31"/>
      <c r="G45" s="32"/>
      <c r="H45" s="16"/>
      <c r="I45" s="94"/>
      <c r="J45" s="10"/>
      <c r="K45" s="10"/>
      <c r="L45" s="10"/>
    </row>
    <row r="46" spans="1:12" ht="12.75">
      <c r="A46" s="164" t="s">
        <v>343</v>
      </c>
      <c r="B46" s="165"/>
      <c r="C46" s="165"/>
      <c r="D46" s="166"/>
      <c r="E46" s="164" t="s">
        <v>328</v>
      </c>
      <c r="F46" s="165"/>
      <c r="G46" s="165"/>
      <c r="H46" s="133" t="s">
        <v>354</v>
      </c>
      <c r="I46" s="134"/>
      <c r="J46" s="10"/>
      <c r="K46" s="10"/>
      <c r="L46" s="10"/>
    </row>
    <row r="47" spans="1:12" ht="12.75">
      <c r="A47" s="124"/>
      <c r="B47" s="33"/>
      <c r="C47" s="33"/>
      <c r="D47" s="33"/>
      <c r="E47" s="23"/>
      <c r="F47" s="125"/>
      <c r="G47" s="125"/>
      <c r="H47" s="126"/>
      <c r="I47" s="103"/>
      <c r="J47" s="10"/>
      <c r="K47" s="10"/>
      <c r="L47" s="10"/>
    </row>
    <row r="48" spans="1:12" ht="12.75">
      <c r="A48" s="102"/>
      <c r="B48" s="30"/>
      <c r="C48" s="31"/>
      <c r="D48" s="32"/>
      <c r="E48" s="16"/>
      <c r="F48" s="31"/>
      <c r="G48" s="32"/>
      <c r="H48" s="16"/>
      <c r="I48" s="94"/>
      <c r="J48" s="10"/>
      <c r="K48" s="10"/>
      <c r="L48" s="10"/>
    </row>
    <row r="49" spans="1:12" ht="12.75">
      <c r="A49" s="104"/>
      <c r="B49" s="34"/>
      <c r="C49" s="34"/>
      <c r="D49" s="20"/>
      <c r="E49" s="20"/>
      <c r="F49" s="34"/>
      <c r="G49" s="20"/>
      <c r="H49" s="20"/>
      <c r="I49" s="105"/>
      <c r="J49" s="10"/>
      <c r="K49" s="10"/>
      <c r="L49" s="10"/>
    </row>
    <row r="50" spans="1:12" ht="12.75">
      <c r="A50" s="130" t="s">
        <v>267</v>
      </c>
      <c r="B50" s="174"/>
      <c r="C50" s="133"/>
      <c r="D50" s="134"/>
      <c r="E50" s="26"/>
      <c r="F50" s="145"/>
      <c r="G50" s="165"/>
      <c r="H50" s="165"/>
      <c r="I50" s="166"/>
      <c r="J50" s="10"/>
      <c r="K50" s="10"/>
      <c r="L50" s="10"/>
    </row>
    <row r="51" spans="1:12" ht="12.75">
      <c r="A51" s="102"/>
      <c r="B51" s="30"/>
      <c r="C51" s="169"/>
      <c r="D51" s="170"/>
      <c r="E51" s="16"/>
      <c r="F51" s="169"/>
      <c r="G51" s="171"/>
      <c r="H51" s="35"/>
      <c r="I51" s="106"/>
      <c r="J51" s="10"/>
      <c r="K51" s="10"/>
      <c r="L51" s="10"/>
    </row>
    <row r="52" spans="1:12" ht="12.75">
      <c r="A52" s="130" t="s">
        <v>268</v>
      </c>
      <c r="B52" s="174"/>
      <c r="C52" s="145" t="s">
        <v>344</v>
      </c>
      <c r="D52" s="172"/>
      <c r="E52" s="172"/>
      <c r="F52" s="172"/>
      <c r="G52" s="172"/>
      <c r="H52" s="172"/>
      <c r="I52" s="173"/>
      <c r="J52" s="10"/>
      <c r="K52" s="10"/>
      <c r="L52" s="10"/>
    </row>
    <row r="53" spans="1:12" ht="12.75">
      <c r="A53" s="93"/>
      <c r="B53" s="22"/>
      <c r="C53" s="21" t="s">
        <v>269</v>
      </c>
      <c r="D53" s="16"/>
      <c r="E53" s="16"/>
      <c r="F53" s="16"/>
      <c r="G53" s="16"/>
      <c r="H53" s="16"/>
      <c r="I53" s="94"/>
      <c r="J53" s="10"/>
      <c r="K53" s="10"/>
      <c r="L53" s="10"/>
    </row>
    <row r="54" spans="1:12" ht="12.75">
      <c r="A54" s="130" t="s">
        <v>270</v>
      </c>
      <c r="B54" s="174"/>
      <c r="C54" s="175"/>
      <c r="D54" s="176"/>
      <c r="E54" s="177"/>
      <c r="F54" s="16"/>
      <c r="G54" s="51" t="s">
        <v>271</v>
      </c>
      <c r="H54" s="175"/>
      <c r="I54" s="177"/>
      <c r="J54" s="10"/>
      <c r="K54" s="10"/>
      <c r="L54" s="10"/>
    </row>
    <row r="55" spans="1:12" ht="12.75">
      <c r="A55" s="93"/>
      <c r="B55" s="22"/>
      <c r="C55" s="21"/>
      <c r="D55" s="16"/>
      <c r="E55" s="16"/>
      <c r="F55" s="16"/>
      <c r="G55" s="16"/>
      <c r="H55" s="16"/>
      <c r="I55" s="94"/>
      <c r="J55" s="10"/>
      <c r="K55" s="10"/>
      <c r="L55" s="10"/>
    </row>
    <row r="56" spans="1:12" ht="12.75">
      <c r="A56" s="130" t="s">
        <v>257</v>
      </c>
      <c r="B56" s="174"/>
      <c r="C56" s="290" t="s">
        <v>360</v>
      </c>
      <c r="D56" s="176"/>
      <c r="E56" s="176"/>
      <c r="F56" s="176"/>
      <c r="G56" s="176"/>
      <c r="H56" s="176"/>
      <c r="I56" s="177"/>
      <c r="J56" s="10"/>
      <c r="K56" s="10"/>
      <c r="L56" s="10"/>
    </row>
    <row r="57" spans="1:12" ht="12.75">
      <c r="A57" s="93"/>
      <c r="B57" s="22"/>
      <c r="C57" s="16"/>
      <c r="D57" s="16"/>
      <c r="E57" s="16"/>
      <c r="F57" s="16"/>
      <c r="G57" s="16"/>
      <c r="H57" s="16"/>
      <c r="I57" s="94"/>
      <c r="J57" s="10"/>
      <c r="K57" s="10"/>
      <c r="L57" s="10"/>
    </row>
    <row r="58" spans="1:12" ht="12.75">
      <c r="A58" s="141" t="s">
        <v>272</v>
      </c>
      <c r="B58" s="142"/>
      <c r="C58" s="175" t="s">
        <v>345</v>
      </c>
      <c r="D58" s="176"/>
      <c r="E58" s="176"/>
      <c r="F58" s="176"/>
      <c r="G58" s="176"/>
      <c r="H58" s="176"/>
      <c r="I58" s="147"/>
      <c r="J58" s="10"/>
      <c r="K58" s="10"/>
      <c r="L58" s="10"/>
    </row>
    <row r="59" spans="1:12" ht="12.75">
      <c r="A59" s="107"/>
      <c r="B59" s="20"/>
      <c r="C59" s="180" t="s">
        <v>273</v>
      </c>
      <c r="D59" s="180"/>
      <c r="E59" s="180"/>
      <c r="F59" s="180"/>
      <c r="G59" s="180"/>
      <c r="H59" s="180"/>
      <c r="I59" s="108"/>
      <c r="J59" s="10"/>
      <c r="K59" s="10"/>
      <c r="L59" s="10"/>
    </row>
    <row r="60" spans="1:12" ht="12.75">
      <c r="A60" s="107"/>
      <c r="B60" s="20"/>
      <c r="C60" s="36"/>
      <c r="D60" s="36"/>
      <c r="E60" s="36"/>
      <c r="F60" s="36"/>
      <c r="G60" s="36"/>
      <c r="H60" s="36"/>
      <c r="I60" s="108"/>
      <c r="J60" s="10"/>
      <c r="K60" s="10"/>
      <c r="L60" s="10"/>
    </row>
    <row r="61" spans="1:12" ht="12.75">
      <c r="A61" s="107"/>
      <c r="B61" s="186" t="s">
        <v>274</v>
      </c>
      <c r="C61" s="187"/>
      <c r="D61" s="187"/>
      <c r="E61" s="187"/>
      <c r="F61" s="49"/>
      <c r="G61" s="49"/>
      <c r="H61" s="49"/>
      <c r="I61" s="109"/>
      <c r="J61" s="10"/>
      <c r="K61" s="10"/>
      <c r="L61" s="10"/>
    </row>
    <row r="62" spans="1:12" ht="12.75">
      <c r="A62" s="107"/>
      <c r="B62" s="291" t="s">
        <v>361</v>
      </c>
      <c r="C62" s="189"/>
      <c r="D62" s="189"/>
      <c r="E62" s="189"/>
      <c r="F62" s="189"/>
      <c r="G62" s="189"/>
      <c r="H62" s="189"/>
      <c r="I62" s="190"/>
      <c r="J62" s="10"/>
      <c r="K62" s="10"/>
      <c r="L62" s="10"/>
    </row>
    <row r="63" spans="1:12" ht="12.75">
      <c r="A63" s="107"/>
      <c r="B63" s="188" t="s">
        <v>306</v>
      </c>
      <c r="C63" s="189"/>
      <c r="D63" s="189"/>
      <c r="E63" s="189"/>
      <c r="F63" s="189"/>
      <c r="G63" s="189"/>
      <c r="H63" s="189"/>
      <c r="I63" s="109"/>
      <c r="J63" s="10"/>
      <c r="K63" s="10"/>
      <c r="L63" s="10"/>
    </row>
    <row r="64" spans="1:12" ht="12.75">
      <c r="A64" s="107"/>
      <c r="B64" s="188" t="s">
        <v>307</v>
      </c>
      <c r="C64" s="189"/>
      <c r="D64" s="189"/>
      <c r="E64" s="189"/>
      <c r="F64" s="189"/>
      <c r="G64" s="189"/>
      <c r="H64" s="189"/>
      <c r="I64" s="190"/>
      <c r="J64" s="10"/>
      <c r="K64" s="10"/>
      <c r="L64" s="10"/>
    </row>
    <row r="65" spans="1:12" ht="12.75">
      <c r="A65" s="107"/>
      <c r="B65" s="188" t="s">
        <v>308</v>
      </c>
      <c r="C65" s="189"/>
      <c r="D65" s="189"/>
      <c r="E65" s="189"/>
      <c r="F65" s="189"/>
      <c r="G65" s="189"/>
      <c r="H65" s="189"/>
      <c r="I65" s="190"/>
      <c r="J65" s="10"/>
      <c r="K65" s="10"/>
      <c r="L65" s="10"/>
    </row>
    <row r="66" spans="1:12" ht="12.75">
      <c r="A66" s="107"/>
      <c r="B66" s="110"/>
      <c r="C66" s="111"/>
      <c r="D66" s="111"/>
      <c r="E66" s="111"/>
      <c r="F66" s="111"/>
      <c r="G66" s="111"/>
      <c r="H66" s="111"/>
      <c r="I66" s="112"/>
      <c r="J66" s="10"/>
      <c r="K66" s="10"/>
      <c r="L66" s="10"/>
    </row>
    <row r="67" spans="1:12" ht="13.5" thickBot="1">
      <c r="A67" s="113" t="s">
        <v>275</v>
      </c>
      <c r="B67" s="16"/>
      <c r="C67" s="16"/>
      <c r="D67" s="16"/>
      <c r="E67" s="16"/>
      <c r="F67" s="16"/>
      <c r="G67" s="37"/>
      <c r="H67" s="38"/>
      <c r="I67" s="114"/>
      <c r="J67" s="10"/>
      <c r="K67" s="10"/>
      <c r="L67" s="10"/>
    </row>
    <row r="68" spans="1:12" ht="12.75">
      <c r="A68" s="89"/>
      <c r="B68" s="16"/>
      <c r="C68" s="16"/>
      <c r="D68" s="16"/>
      <c r="E68" s="20" t="s">
        <v>276</v>
      </c>
      <c r="F68" s="33"/>
      <c r="G68" s="181" t="s">
        <v>277</v>
      </c>
      <c r="H68" s="182"/>
      <c r="I68" s="183"/>
      <c r="J68" s="10"/>
      <c r="K68" s="10"/>
      <c r="L68" s="10"/>
    </row>
    <row r="69" spans="1:12" ht="12.75">
      <c r="A69" s="115"/>
      <c r="B69" s="116"/>
      <c r="C69" s="117"/>
      <c r="D69" s="117"/>
      <c r="E69" s="117"/>
      <c r="F69" s="117"/>
      <c r="G69" s="184"/>
      <c r="H69" s="185"/>
      <c r="I69" s="118"/>
      <c r="J69" s="10"/>
      <c r="K69" s="10"/>
      <c r="L69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82">
    <mergeCell ref="A42:D42"/>
    <mergeCell ref="E42:G42"/>
    <mergeCell ref="H42:I42"/>
    <mergeCell ref="A40:D40"/>
    <mergeCell ref="E40:G40"/>
    <mergeCell ref="H40:I40"/>
    <mergeCell ref="G69:H69"/>
    <mergeCell ref="A56:B56"/>
    <mergeCell ref="C56:I56"/>
    <mergeCell ref="A58:B58"/>
    <mergeCell ref="C58:I58"/>
    <mergeCell ref="B61:E61"/>
    <mergeCell ref="B62:I62"/>
    <mergeCell ref="B63:H63"/>
    <mergeCell ref="B64:I64"/>
    <mergeCell ref="B65:I65"/>
    <mergeCell ref="A54:B54"/>
    <mergeCell ref="C54:E54"/>
    <mergeCell ref="H54:I54"/>
    <mergeCell ref="A1:C1"/>
    <mergeCell ref="C59:H59"/>
    <mergeCell ref="G68:I68"/>
    <mergeCell ref="A52:B52"/>
    <mergeCell ref="A50:B50"/>
    <mergeCell ref="C50:D50"/>
    <mergeCell ref="F50:I50"/>
    <mergeCell ref="C51:D51"/>
    <mergeCell ref="F51:G51"/>
    <mergeCell ref="C52:I52"/>
    <mergeCell ref="C37:D37"/>
    <mergeCell ref="F37:G37"/>
    <mergeCell ref="A38:D38"/>
    <mergeCell ref="E38:G38"/>
    <mergeCell ref="H38:I38"/>
    <mergeCell ref="A46:D46"/>
    <mergeCell ref="E46:G46"/>
    <mergeCell ref="H46:I46"/>
    <mergeCell ref="A34:D34"/>
    <mergeCell ref="E34:G34"/>
    <mergeCell ref="H34:I34"/>
    <mergeCell ref="A36:D36"/>
    <mergeCell ref="E36:G36"/>
    <mergeCell ref="H36:I36"/>
    <mergeCell ref="A44:D44"/>
    <mergeCell ref="E44:G44"/>
    <mergeCell ref="H44:I44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acunovodstvo@zgh.hr"/>
    <hyperlink ref="C20" r:id="rId2" display="www.zgh.hr"/>
    <hyperlink ref="C56" r:id="rId3" display="tomislav.juric@z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10" zoomScaleSheetLayoutView="110" zoomScalePageLayoutView="0" workbookViewId="0" topLeftCell="A28">
      <selection activeCell="J64" sqref="J64"/>
    </sheetView>
  </sheetViews>
  <sheetFormatPr defaultColWidth="9.140625" defaultRowHeight="12.75"/>
  <cols>
    <col min="1" max="9" width="9.140625" style="52" customWidth="1"/>
    <col min="10" max="11" width="12.140625" style="52" bestFit="1" customWidth="1"/>
    <col min="12" max="16384" width="9.140625" style="52" customWidth="1"/>
  </cols>
  <sheetData>
    <row r="1" spans="1:11" ht="12.75" customHeight="1">
      <c r="A1" s="228" t="s">
        <v>153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355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356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318</v>
      </c>
      <c r="K4" s="60" t="s">
        <v>319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7">
        <v>2</v>
      </c>
      <c r="J5" s="56">
        <v>3</v>
      </c>
      <c r="K5" s="56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3">
        <f>J9+J16+J26+J35+J39</f>
        <v>17185530463</v>
      </c>
      <c r="K8" s="53">
        <f>K9+K16+K26+K35+K39</f>
        <v>13404169569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53">
        <f>SUM(J10:J15)</f>
        <v>15392332</v>
      </c>
      <c r="K9" s="53">
        <f>SUM(K10:K15)</f>
        <v>22274469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>
        <v>170168</v>
      </c>
      <c r="K10" s="7">
        <v>90839</v>
      </c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8759777</v>
      </c>
      <c r="K11" s="7">
        <v>7444377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>
        <v>11810638</v>
      </c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>
        <v>5099338</v>
      </c>
      <c r="K14" s="7">
        <v>1799458</v>
      </c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1363049</v>
      </c>
      <c r="K15" s="7">
        <v>1129157</v>
      </c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53">
        <f>SUM(J17:J25)</f>
        <v>15360551802</v>
      </c>
      <c r="K16" s="53">
        <f>SUM(K17:K25)</f>
        <v>11618210022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4522688222</v>
      </c>
      <c r="K17" s="7">
        <v>3220202719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6285708518</v>
      </c>
      <c r="K18" s="7">
        <v>5764611345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190018578</v>
      </c>
      <c r="K19" s="7">
        <v>193420364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1541884505</v>
      </c>
      <c r="K20" s="7">
        <v>141691769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2965095</v>
      </c>
      <c r="K22" s="7">
        <v>3644369</v>
      </c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628673344</v>
      </c>
      <c r="K23" s="7">
        <v>593405361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>
        <v>50036234</v>
      </c>
      <c r="K24" s="7">
        <v>46354640</v>
      </c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2138577306</v>
      </c>
      <c r="K25" s="7">
        <v>1654879455</v>
      </c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53">
        <f>SUM(J27:J34)</f>
        <v>131864329</v>
      </c>
      <c r="K26" s="53">
        <f>SUM(K27:K34)</f>
        <v>142486528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/>
      <c r="K27" s="7"/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>
        <v>15635933</v>
      </c>
      <c r="K29" s="7">
        <v>16103960</v>
      </c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21207</v>
      </c>
      <c r="K31" s="7">
        <v>21207</v>
      </c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>
        <v>116187189</v>
      </c>
      <c r="K32" s="7">
        <v>126341361</v>
      </c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20000</v>
      </c>
      <c r="K33" s="7">
        <v>20000</v>
      </c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53">
        <f>SUM(J36:J38)</f>
        <v>1638757860</v>
      </c>
      <c r="K35" s="53">
        <f>SUM(K36:K38)</f>
        <v>1599140027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>
        <v>1296196165</v>
      </c>
      <c r="K36" s="7">
        <v>1269132458</v>
      </c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7246139</v>
      </c>
      <c r="K37" s="7">
        <v>2940118</v>
      </c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>
        <v>335315556</v>
      </c>
      <c r="K38" s="7">
        <v>327067451</v>
      </c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>
        <v>38964140</v>
      </c>
      <c r="K39" s="7">
        <v>22058523</v>
      </c>
    </row>
    <row r="40" spans="1:11" ht="12.75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3">
        <f>J41+J49+J56+J64</f>
        <v>2235238263</v>
      </c>
      <c r="K40" s="53">
        <f>K41+K49+K56+K64</f>
        <v>2435834596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53">
        <f>SUM(J42:J48)</f>
        <v>361338320</v>
      </c>
      <c r="K41" s="53">
        <f>SUM(K42:K48)</f>
        <v>318040284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126943316</v>
      </c>
      <c r="K42" s="7">
        <v>80788207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>
        <v>168306857</v>
      </c>
      <c r="K43" s="7">
        <v>179462612</v>
      </c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>
        <v>30917927</v>
      </c>
      <c r="K44" s="7">
        <v>17882026</v>
      </c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34644260</v>
      </c>
      <c r="K45" s="7">
        <v>38819586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525960</v>
      </c>
      <c r="K46" s="7">
        <v>1087853</v>
      </c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53">
        <f>SUM(J50:J55)</f>
        <v>1649458205</v>
      </c>
      <c r="K49" s="53">
        <f>SUM(K50:K55)</f>
        <v>1354687225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539900469</v>
      </c>
      <c r="K50" s="7">
        <v>483428045</v>
      </c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924801742</v>
      </c>
      <c r="K51" s="7">
        <v>804363665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>
        <v>518</v>
      </c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4630480</v>
      </c>
      <c r="K53" s="7">
        <v>489575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53922912</v>
      </c>
      <c r="K54" s="7">
        <v>16890815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126202084</v>
      </c>
      <c r="K55" s="7">
        <v>49515125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53">
        <f>SUM(J57:J63)</f>
        <v>65532564</v>
      </c>
      <c r="K56" s="53">
        <f>SUM(K57:K63)</f>
        <v>416150620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>
        <v>347348183</v>
      </c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>
        <v>71041</v>
      </c>
      <c r="K61" s="7">
        <v>106235</v>
      </c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55795291</v>
      </c>
      <c r="K62" s="7">
        <v>65122169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>
        <v>9666232</v>
      </c>
      <c r="K63" s="7">
        <v>3574033</v>
      </c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158909174</v>
      </c>
      <c r="K64" s="7">
        <v>346956467</v>
      </c>
    </row>
    <row r="65" spans="1:11" ht="12.75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42139848</v>
      </c>
      <c r="K65" s="7">
        <v>65435331</v>
      </c>
    </row>
    <row r="66" spans="1:12" ht="12.75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3">
        <f>J7+J8+J40+J65</f>
        <v>19462908574</v>
      </c>
      <c r="K66" s="53">
        <f>K7+K8+K40+K65</f>
        <v>15905439496</v>
      </c>
      <c r="L66" s="129"/>
    </row>
    <row r="67" spans="1:11" ht="12.75">
      <c r="A67" s="219" t="s">
        <v>91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364169538.00000006</v>
      </c>
      <c r="K67" s="8">
        <v>136107162</v>
      </c>
    </row>
    <row r="68" spans="1:11" ht="12.75">
      <c r="A68" s="196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18"/>
      <c r="I69" s="3">
        <v>62</v>
      </c>
      <c r="J69" s="54">
        <f>J70+J71+J72+J78+J79+J82+J85</f>
        <v>7746103994</v>
      </c>
      <c r="K69" s="54">
        <f>K70+K71+K72+K78+K79+K82+K85</f>
        <v>6142423923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3833236200</v>
      </c>
      <c r="K70" s="7">
        <v>3177043600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/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53">
        <f>J73+J74-J75+J76+J77</f>
        <v>322617489</v>
      </c>
      <c r="K72" s="53">
        <f>K73+K74-K75+K76+K77</f>
        <v>322617489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/>
      <c r="K73" s="7"/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322617489</v>
      </c>
      <c r="K77" s="7">
        <v>322617489</v>
      </c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2884931147</v>
      </c>
      <c r="K78" s="7">
        <v>1852259560</v>
      </c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53">
        <f>J80-J81</f>
        <v>695267353</v>
      </c>
      <c r="K79" s="53">
        <f>K80-K81</f>
        <v>726804621</v>
      </c>
    </row>
    <row r="80" spans="1:11" ht="12.75">
      <c r="A80" s="215" t="s">
        <v>169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695267353</v>
      </c>
      <c r="K80" s="7">
        <v>726804621</v>
      </c>
    </row>
    <row r="81" spans="1:11" ht="12.75">
      <c r="A81" s="215" t="s">
        <v>170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53">
        <f>J83-J84</f>
        <v>-334388</v>
      </c>
      <c r="K82" s="53">
        <f>K83-K84</f>
        <v>53185455</v>
      </c>
    </row>
    <row r="83" spans="1:11" ht="12.75">
      <c r="A83" s="215" t="s">
        <v>171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/>
      <c r="K83" s="7">
        <v>53185455</v>
      </c>
    </row>
    <row r="84" spans="1:11" ht="12.75">
      <c r="A84" s="215" t="s">
        <v>172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>
        <v>334388</v>
      </c>
      <c r="K84" s="7"/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>
        <v>10386193</v>
      </c>
      <c r="K85" s="7">
        <v>10513198</v>
      </c>
    </row>
    <row r="86" spans="1:11" ht="12.75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3">
        <f>SUM(J87:J89)</f>
        <v>507402370</v>
      </c>
      <c r="K86" s="53">
        <f>SUM(K87:K89)</f>
        <v>416179381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191848277</v>
      </c>
      <c r="K87" s="7">
        <v>106421367</v>
      </c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315554093</v>
      </c>
      <c r="K89" s="7">
        <v>309758014</v>
      </c>
    </row>
    <row r="90" spans="1:11" ht="12.75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3">
        <f>SUM(J91:J99)</f>
        <v>5123749868</v>
      </c>
      <c r="K90" s="53">
        <f>SUM(K91:K99)</f>
        <v>4252500463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>
        <v>68319545</v>
      </c>
      <c r="K91" s="7">
        <v>67323729</v>
      </c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1538330530</v>
      </c>
      <c r="K93" s="7">
        <v>909277923</v>
      </c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>
        <v>654698909</v>
      </c>
      <c r="K95" s="7">
        <v>631611901</v>
      </c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>
        <v>2243264533</v>
      </c>
      <c r="K96" s="7">
        <v>2253420820</v>
      </c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4957153</v>
      </c>
      <c r="K98" s="7">
        <v>3383785</v>
      </c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>
        <v>614179198</v>
      </c>
      <c r="K99" s="7">
        <v>387482305</v>
      </c>
    </row>
    <row r="100" spans="1:11" ht="12.75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3">
        <f>SUM(J101:J112)</f>
        <v>1995963454</v>
      </c>
      <c r="K100" s="53">
        <f>SUM(K101:K112)</f>
        <v>1731145700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112711800</v>
      </c>
      <c r="K101" s="7">
        <v>41027838</v>
      </c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>
        <v>750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658478434</v>
      </c>
      <c r="K103" s="7">
        <v>766341197</v>
      </c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15700473</v>
      </c>
      <c r="K104" s="7">
        <v>23594992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578642292</v>
      </c>
      <c r="K105" s="7">
        <v>358035082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98532443</v>
      </c>
      <c r="K108" s="7">
        <v>54886874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103613707</v>
      </c>
      <c r="K109" s="7">
        <v>44890461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>
        <v>2018000</v>
      </c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428284305</v>
      </c>
      <c r="K112" s="7">
        <v>440350506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4089688888</v>
      </c>
      <c r="K113" s="7">
        <v>3363190029</v>
      </c>
    </row>
    <row r="114" spans="1:11" ht="12.75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7">
        <f>J69+J86+J90+J100+J113</f>
        <v>19462908574</v>
      </c>
      <c r="K114" s="53">
        <f>K69+K86+K90+K100+K113</f>
        <v>15905439496</v>
      </c>
    </row>
    <row r="115" spans="1:11" ht="12.75">
      <c r="A115" s="193" t="s">
        <v>57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>
        <v>364169538.00000006</v>
      </c>
      <c r="K115" s="8">
        <v>136107162</v>
      </c>
    </row>
    <row r="116" spans="1:11" ht="12.75">
      <c r="A116" s="196" t="s">
        <v>309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>
        <v>7737735801.710403</v>
      </c>
      <c r="K118" s="7">
        <v>6131910725</v>
      </c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>
        <v>8368192</v>
      </c>
      <c r="K119" s="8">
        <v>10513198</v>
      </c>
    </row>
    <row r="120" spans="1:11" ht="12.75">
      <c r="A120" s="213" t="s">
        <v>310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4">
    <dataValidation allowBlank="1" sqref="A1:I65536 K1:IV65536 J1:J9 J16 J26:J28 J34:J35 J40:J41 J48:J49 J56:J60 J66 J68:J69 J71:J75 J78:J79 J81:J83 J86 J90 J100 J115:J117 J120:J65536"/>
    <dataValidation type="whole" operator="greaterThanOrEqual" allowBlank="1" showInputMessage="1" showErrorMessage="1" errorTitle="Pogrešan unos" error="Mogu se unijeti samo cjelobrojne pozitivne vrijednosti." sqref="J10:J15 J17:J25 J29:J33 J36:J39 J42:J47 J50:J55 J61:J65 J67 J70 J76 J80 J84 J87:J89 J91:J99 J101:J11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">
      <formula1>9999999999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1">
      <selection activeCell="L9" sqref="L9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0.00390625" style="52" customWidth="1"/>
    <col min="12" max="12" width="11.140625" style="52" bestFit="1" customWidth="1"/>
    <col min="13" max="13" width="10.28125" style="52" customWidth="1"/>
    <col min="14" max="16384" width="9.140625" style="52" customWidth="1"/>
  </cols>
  <sheetData>
    <row r="1" spans="1:13" ht="12.75" customHeight="1">
      <c r="A1" s="228" t="s">
        <v>154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357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356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318</v>
      </c>
      <c r="K4" s="252"/>
      <c r="L4" s="252" t="s">
        <v>319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18"/>
      <c r="I7" s="3">
        <v>111</v>
      </c>
      <c r="J7" s="54">
        <f>SUM(J8:J9)</f>
        <v>1813960739</v>
      </c>
      <c r="K7" s="54">
        <f>SUM(K8:K9)</f>
        <v>0</v>
      </c>
      <c r="L7" s="54">
        <f>SUM(L8:L9)</f>
        <v>1835867631</v>
      </c>
      <c r="M7" s="54">
        <f>SUM(M8:M9)</f>
        <v>0</v>
      </c>
    </row>
    <row r="8" spans="1:13" ht="12.75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1635623849</v>
      </c>
      <c r="K8" s="7"/>
      <c r="L8" s="7">
        <v>1660422745</v>
      </c>
      <c r="M8" s="7"/>
    </row>
    <row r="9" spans="1:13" ht="12.75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178336890</v>
      </c>
      <c r="K9" s="7"/>
      <c r="L9" s="7">
        <v>175444886</v>
      </c>
      <c r="M9" s="7"/>
    </row>
    <row r="10" spans="1:13" ht="12.75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3">
        <f>J11+J12+J16+J20+J21+J22+J25+J26</f>
        <v>1679768006</v>
      </c>
      <c r="K10" s="53">
        <f>K11+K12+K16+K20+K21+K22+K25+K26</f>
        <v>0</v>
      </c>
      <c r="L10" s="53">
        <f>L11+L12+L16+L20+L21+L22+L25+L26</f>
        <v>1753020856</v>
      </c>
      <c r="M10" s="53">
        <f>M11+M12+M16+M20+M21+M22+M25+M26</f>
        <v>0</v>
      </c>
    </row>
    <row r="11" spans="1:13" ht="12.75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-3867360</v>
      </c>
      <c r="K11" s="7"/>
      <c r="L11" s="7">
        <v>-238950</v>
      </c>
      <c r="M11" s="7"/>
    </row>
    <row r="12" spans="1:13" ht="12.75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3">
        <f>SUM(J13:J15)</f>
        <v>909551775</v>
      </c>
      <c r="K12" s="53">
        <f>SUM(K13:K15)</f>
        <v>0</v>
      </c>
      <c r="L12" s="53">
        <f>SUM(L13:L15)</f>
        <v>964052760</v>
      </c>
      <c r="M12" s="53">
        <f>SUM(M13:M15)</f>
        <v>0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150217585</v>
      </c>
      <c r="K13" s="7"/>
      <c r="L13" s="7">
        <v>147239062</v>
      </c>
      <c r="M13" s="7"/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498194311</v>
      </c>
      <c r="K14" s="7"/>
      <c r="L14" s="7">
        <v>521968928</v>
      </c>
      <c r="M14" s="7"/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261139879</v>
      </c>
      <c r="K15" s="7"/>
      <c r="L15" s="7">
        <v>294844770</v>
      </c>
      <c r="M15" s="7"/>
    </row>
    <row r="16" spans="1:13" ht="12.75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3">
        <f>SUM(J17:J19)</f>
        <v>436625616</v>
      </c>
      <c r="K16" s="53">
        <f>SUM(K17:K19)</f>
        <v>0</v>
      </c>
      <c r="L16" s="53">
        <f>SUM(L17:L19)</f>
        <v>464848560</v>
      </c>
      <c r="M16" s="53">
        <f>SUM(M17:M19)</f>
        <v>0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269679076</v>
      </c>
      <c r="K17" s="7"/>
      <c r="L17" s="7">
        <v>287614891</v>
      </c>
      <c r="M17" s="7"/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102996558</v>
      </c>
      <c r="K18" s="7"/>
      <c r="L18" s="7">
        <v>110439231</v>
      </c>
      <c r="M18" s="7"/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63949982</v>
      </c>
      <c r="K19" s="7"/>
      <c r="L19" s="7">
        <v>66794438</v>
      </c>
      <c r="M19" s="7"/>
    </row>
    <row r="20" spans="1:13" ht="12.75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183612547</v>
      </c>
      <c r="K20" s="7"/>
      <c r="L20" s="7">
        <v>187946269</v>
      </c>
      <c r="M20" s="7"/>
    </row>
    <row r="21" spans="1:13" ht="12.75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70677870</v>
      </c>
      <c r="K21" s="7"/>
      <c r="L21" s="7">
        <v>61210404</v>
      </c>
      <c r="M21" s="7"/>
    </row>
    <row r="22" spans="1:13" ht="12.75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3">
        <f>SUM(J23:J24)</f>
        <v>49838065</v>
      </c>
      <c r="K22" s="53">
        <f>SUM(K23:K24)</f>
        <v>0</v>
      </c>
      <c r="L22" s="53">
        <f>SUM(L23:L24)</f>
        <v>35308729</v>
      </c>
      <c r="M22" s="53">
        <f>SUM(M23:M24)</f>
        <v>0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>
        <v>58639</v>
      </c>
      <c r="K23" s="7"/>
      <c r="L23" s="7">
        <v>14</v>
      </c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49779426</v>
      </c>
      <c r="K24" s="7"/>
      <c r="L24" s="7">
        <v>35308715</v>
      </c>
      <c r="M24" s="7"/>
    </row>
    <row r="25" spans="1:13" ht="12.75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1425200</v>
      </c>
      <c r="K25" s="7"/>
      <c r="L25" s="7">
        <v>11581894</v>
      </c>
      <c r="M25" s="7"/>
    </row>
    <row r="26" spans="1:13" ht="12.75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31904293</v>
      </c>
      <c r="K26" s="7"/>
      <c r="L26" s="7">
        <v>28311190</v>
      </c>
      <c r="M26" s="7"/>
    </row>
    <row r="27" spans="1:13" ht="12.75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3">
        <f>SUM(J28:J32)</f>
        <v>135867366</v>
      </c>
      <c r="K27" s="53">
        <f>SUM(K28:K32)</f>
        <v>0</v>
      </c>
      <c r="L27" s="53">
        <f>SUM(L28:L32)</f>
        <v>77554898</v>
      </c>
      <c r="M27" s="53">
        <f>SUM(M28:M32)</f>
        <v>0</v>
      </c>
    </row>
    <row r="28" spans="1:13" ht="12.75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53628629</v>
      </c>
      <c r="K28" s="7"/>
      <c r="L28" s="7">
        <v>53948879</v>
      </c>
      <c r="M28" s="7"/>
    </row>
    <row r="29" spans="1:13" ht="12.75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79335841</v>
      </c>
      <c r="K29" s="7"/>
      <c r="L29" s="7">
        <v>17714155</v>
      </c>
      <c r="M29" s="7"/>
    </row>
    <row r="30" spans="1:13" ht="12.75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>
        <v>1738410</v>
      </c>
      <c r="K31" s="7"/>
      <c r="L31" s="7">
        <v>5272350</v>
      </c>
      <c r="M31" s="7"/>
    </row>
    <row r="32" spans="1:13" ht="12.75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1164486</v>
      </c>
      <c r="K32" s="7"/>
      <c r="L32" s="7">
        <v>619514</v>
      </c>
      <c r="M32" s="7"/>
    </row>
    <row r="33" spans="1:13" ht="12.75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3">
        <f>SUM(J34:J37)</f>
        <v>165945338</v>
      </c>
      <c r="K33" s="53">
        <f>SUM(K34:K37)</f>
        <v>0</v>
      </c>
      <c r="L33" s="53">
        <f>SUM(L34:L37)</f>
        <v>104586447</v>
      </c>
      <c r="M33" s="53">
        <f>SUM(M34:M37)</f>
        <v>0</v>
      </c>
    </row>
    <row r="34" spans="1:13" ht="12.75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>
        <v>1721034</v>
      </c>
      <c r="K34" s="7"/>
      <c r="L34" s="7">
        <v>807711</v>
      </c>
      <c r="M34" s="7"/>
    </row>
    <row r="35" spans="1:13" ht="12.75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145223840</v>
      </c>
      <c r="K35" s="7"/>
      <c r="L35" s="7">
        <v>87451486</v>
      </c>
      <c r="M35" s="7"/>
    </row>
    <row r="36" spans="1:13" ht="12.75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19000464</v>
      </c>
      <c r="K37" s="7"/>
      <c r="L37" s="7">
        <v>16327250</v>
      </c>
      <c r="M37" s="7"/>
    </row>
    <row r="38" spans="1:13" ht="12.75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1949828105</v>
      </c>
      <c r="K42" s="53">
        <f>K7+K27+K38+K40</f>
        <v>0</v>
      </c>
      <c r="L42" s="53">
        <f>L7+L27+L38+L40</f>
        <v>1913422529</v>
      </c>
      <c r="M42" s="53">
        <f>M7+M27+M38+M40</f>
        <v>0</v>
      </c>
    </row>
    <row r="43" spans="1:13" ht="12.75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1845713344</v>
      </c>
      <c r="K43" s="53">
        <f>K10+K33+K39+K41</f>
        <v>0</v>
      </c>
      <c r="L43" s="53">
        <f>L10+L33+L39+L41</f>
        <v>1857607303</v>
      </c>
      <c r="M43" s="53">
        <f>M10+M33+M39+M41</f>
        <v>0</v>
      </c>
    </row>
    <row r="44" spans="1:13" ht="12.75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3">
        <f>J42-J43</f>
        <v>104114761</v>
      </c>
      <c r="K44" s="53">
        <f>K42-K43</f>
        <v>0</v>
      </c>
      <c r="L44" s="53">
        <f>L42-L43</f>
        <v>55815226</v>
      </c>
      <c r="M44" s="53">
        <f>M42-M43</f>
        <v>0</v>
      </c>
    </row>
    <row r="45" spans="1:13" ht="12.75">
      <c r="A45" s="215" t="s">
        <v>218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3">
        <f>IF(J42&gt;J43,J42-J43,0)</f>
        <v>104114761</v>
      </c>
      <c r="K45" s="53">
        <f>IF(K42&gt;K43,K42-K43,0)</f>
        <v>0</v>
      </c>
      <c r="L45" s="53">
        <f>IF(L42&gt;L43,L42-L43,0)</f>
        <v>55815226</v>
      </c>
      <c r="M45" s="53">
        <f>IF(M42&gt;M43,M42-M43,0)</f>
        <v>0</v>
      </c>
    </row>
    <row r="46" spans="1:13" ht="12.75">
      <c r="A46" s="215" t="s">
        <v>219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3">
        <f>J44-J47</f>
        <v>104114761</v>
      </c>
      <c r="K48" s="53">
        <f>K44-K47</f>
        <v>0</v>
      </c>
      <c r="L48" s="53">
        <f>L44-L47</f>
        <v>55815226</v>
      </c>
      <c r="M48" s="53">
        <f>M44-M47</f>
        <v>0</v>
      </c>
    </row>
    <row r="49" spans="1:13" ht="12.75">
      <c r="A49" s="215" t="s">
        <v>192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3">
        <f>IF(J48&gt;0,J48,0)</f>
        <v>104114761</v>
      </c>
      <c r="K49" s="53">
        <f>IF(K48&gt;0,K48,0)</f>
        <v>0</v>
      </c>
      <c r="L49" s="53">
        <f>IF(L48&gt;0,L48,0)</f>
        <v>55815226</v>
      </c>
      <c r="M49" s="53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6" t="s">
        <v>311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v>100695355</v>
      </c>
      <c r="K53" s="7"/>
      <c r="L53" s="7">
        <v>53185455</v>
      </c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>
        <v>3658405</v>
      </c>
      <c r="K54" s="8"/>
      <c r="L54" s="8">
        <v>2629771</v>
      </c>
      <c r="M54" s="8"/>
    </row>
    <row r="55" spans="1:13" ht="12.75" customHeight="1">
      <c r="A55" s="196" t="s">
        <v>189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v>104353760</v>
      </c>
      <c r="K56" s="6"/>
      <c r="L56" s="6">
        <v>55815226</v>
      </c>
      <c r="M56" s="6"/>
    </row>
    <row r="57" spans="1:13" ht="12.75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1">
        <f>J56+J66</f>
        <v>104353760</v>
      </c>
      <c r="K67" s="61">
        <f>K56+K66</f>
        <v>0</v>
      </c>
      <c r="L67" s="61">
        <f>L56+L66</f>
        <v>55815226</v>
      </c>
      <c r="M67" s="61">
        <f>M56+M66</f>
        <v>0</v>
      </c>
    </row>
    <row r="68" spans="1:13" ht="12.75" customHeight="1">
      <c r="A68" s="240" t="s">
        <v>312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v>100695355</v>
      </c>
      <c r="K70" s="7"/>
      <c r="L70" s="7">
        <v>53185455</v>
      </c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>
        <v>3658405</v>
      </c>
      <c r="K71" s="8"/>
      <c r="L71" s="8">
        <v>2629771</v>
      </c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110" zoomScaleSheetLayoutView="110" zoomScalePageLayoutView="0" workbookViewId="0" topLeftCell="A16">
      <selection activeCell="K41" sqref="K41"/>
    </sheetView>
  </sheetViews>
  <sheetFormatPr defaultColWidth="9.140625" defaultRowHeight="12.75"/>
  <cols>
    <col min="1" max="9" width="9.140625" style="52" customWidth="1"/>
    <col min="10" max="11" width="12.00390625" style="52" customWidth="1"/>
    <col min="12" max="12" width="11.140625" style="52" customWidth="1"/>
    <col min="13" max="16384" width="9.140625" style="52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357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30" t="s">
        <v>359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3.2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318</v>
      </c>
      <c r="K4" s="67" t="s">
        <v>319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68956365</v>
      </c>
      <c r="K7" s="7">
        <v>55815226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263196374</v>
      </c>
      <c r="K8" s="7">
        <v>187946269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>
        <v>183121000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5">
        <v>40260471</v>
      </c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5">
        <v>186576826.38299996</v>
      </c>
      <c r="K12" s="7">
        <v>238488798</v>
      </c>
    </row>
    <row r="13" spans="1:11" ht="12.75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558990036.3829999</v>
      </c>
      <c r="K13" s="53">
        <f>SUM(K7:K12)</f>
        <v>665371293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5">
        <v>215430443</v>
      </c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>
        <v>427278000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80492915</v>
      </c>
      <c r="K16" s="7">
        <v>10628000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323815155</v>
      </c>
      <c r="K17" s="7"/>
    </row>
    <row r="18" spans="1:11" ht="12.75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619738513</v>
      </c>
      <c r="K18" s="53">
        <f>SUM(K14:K17)</f>
        <v>437906000</v>
      </c>
    </row>
    <row r="19" spans="1:12" ht="12.75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0</v>
      </c>
      <c r="K19" s="53">
        <f>IF(K13&gt;K18,K13-K18,0)</f>
        <v>227465293</v>
      </c>
      <c r="L19" s="129"/>
    </row>
    <row r="20" spans="1:12" ht="12.75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60748476.6170001</v>
      </c>
      <c r="K20" s="53">
        <f>IF(K18&gt;K13,K18-K13,0)</f>
        <v>0</v>
      </c>
      <c r="L20" s="129"/>
    </row>
    <row r="21" spans="1:11" ht="12.75">
      <c r="A21" s="196" t="s">
        <v>159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>
        <v>474995</v>
      </c>
      <c r="K22" s="7">
        <v>632000</v>
      </c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>
        <v>74709934</v>
      </c>
      <c r="K24" s="7">
        <v>61714000</v>
      </c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>
        <v>90477516</v>
      </c>
      <c r="K26" s="7">
        <v>20166000</v>
      </c>
    </row>
    <row r="27" spans="1:11" ht="12.75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165662445</v>
      </c>
      <c r="K27" s="53">
        <f>SUM(K22:K26)</f>
        <v>82512000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169359381</v>
      </c>
      <c r="K28" s="7">
        <v>179714000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>
        <v>49326000</v>
      </c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169359381</v>
      </c>
      <c r="K31" s="53">
        <f>SUM(K28:K30)</f>
        <v>229040000</v>
      </c>
    </row>
    <row r="32" spans="1:11" ht="12.75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3696936</v>
      </c>
      <c r="K33" s="53">
        <f>IF(K31&gt;K27,K31-K27,0)</f>
        <v>146528000</v>
      </c>
    </row>
    <row r="34" spans="1:11" ht="12.75">
      <c r="A34" s="196" t="s">
        <v>160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>
        <v>205139721</v>
      </c>
      <c r="K36" s="7">
        <v>406768000</v>
      </c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205139721</v>
      </c>
      <c r="K38" s="53">
        <f>SUM(K35:K37)</f>
        <v>406768000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191255556</v>
      </c>
      <c r="K39" s="7">
        <v>271729000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>
        <v>82308884</v>
      </c>
      <c r="K41" s="7">
        <v>27929000</v>
      </c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273564440</v>
      </c>
      <c r="K44" s="53">
        <f>SUM(K39:K43)</f>
        <v>299658000</v>
      </c>
    </row>
    <row r="45" spans="1:11" ht="12.75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3">
        <f>IF(K38&gt;K44,K38-K44,0)</f>
        <v>107110000</v>
      </c>
    </row>
    <row r="46" spans="1:11" ht="12.75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68424719</v>
      </c>
      <c r="K46" s="53">
        <f>IF(K44&gt;K38,K44-K38,0)</f>
        <v>0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188047293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64">
        <f>IF(J20-J19+J33-J32+J46-J45&gt;0,J20-J19+J33-J32+J46-J45,0)</f>
        <v>132870131.6170001</v>
      </c>
      <c r="K48" s="53">
        <f>IF(K20-K19+K33-K32+K46-K45&gt;0,K20-K19+K33-K32+K46-K45,0)</f>
        <v>0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1057714879</v>
      </c>
      <c r="K49" s="7">
        <v>158909174</v>
      </c>
    </row>
    <row r="50" spans="1:12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/>
      <c r="K50" s="7">
        <v>188047293</v>
      </c>
      <c r="L50" s="129"/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>
        <v>132870132</v>
      </c>
      <c r="K51" s="7"/>
    </row>
    <row r="52" spans="1:12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5">
        <f>J49+J50-J51</f>
        <v>924844747</v>
      </c>
      <c r="K52" s="61">
        <f>K49+K50-K51</f>
        <v>346956467</v>
      </c>
      <c r="L52" s="129"/>
    </row>
    <row r="53" ht="12.75">
      <c r="K53" s="129"/>
    </row>
    <row r="54" ht="12.75">
      <c r="K54" s="129"/>
    </row>
    <row r="55" ht="12.75">
      <c r="K55" s="129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6" t="s">
        <v>279</v>
      </c>
      <c r="J4" s="67" t="s">
        <v>318</v>
      </c>
      <c r="K4" s="67" t="s">
        <v>319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196" t="s">
        <v>156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7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9" t="s">
        <v>109</v>
      </c>
      <c r="B21" s="259"/>
      <c r="C21" s="259"/>
      <c r="D21" s="259"/>
      <c r="E21" s="259"/>
      <c r="F21" s="259"/>
      <c r="G21" s="259"/>
      <c r="H21" s="26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6" t="s">
        <v>159</v>
      </c>
      <c r="B22" s="197"/>
      <c r="C22" s="197"/>
      <c r="D22" s="197"/>
      <c r="E22" s="197"/>
      <c r="F22" s="197"/>
      <c r="G22" s="197"/>
      <c r="H22" s="197"/>
      <c r="I22" s="253"/>
      <c r="J22" s="253"/>
      <c r="K22" s="254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320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321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6" t="s">
        <v>160</v>
      </c>
      <c r="B35" s="197"/>
      <c r="C35" s="197"/>
      <c r="D35" s="197"/>
      <c r="E35" s="197"/>
      <c r="F35" s="197"/>
      <c r="G35" s="197"/>
      <c r="H35" s="197"/>
      <c r="I35" s="253">
        <v>0</v>
      </c>
      <c r="J35" s="253"/>
      <c r="K35" s="254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9" t="s">
        <v>177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J9" sqref="J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8515625" style="76" bestFit="1" customWidth="1"/>
    <col min="11" max="11" width="11.140625" style="76" customWidth="1"/>
    <col min="12" max="12" width="13.8515625" style="76" bestFit="1" customWidth="1"/>
    <col min="13" max="16384" width="9.140625" style="76" customWidth="1"/>
  </cols>
  <sheetData>
    <row r="1" spans="1:12" ht="12.75">
      <c r="A1" s="281" t="s">
        <v>281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75"/>
    </row>
    <row r="2" spans="1:12" ht="15.75">
      <c r="A2" s="42"/>
      <c r="B2" s="74"/>
      <c r="C2" s="266" t="s">
        <v>282</v>
      </c>
      <c r="D2" s="266"/>
      <c r="E2" s="127" t="s">
        <v>322</v>
      </c>
      <c r="F2" s="43" t="s">
        <v>250</v>
      </c>
      <c r="G2" s="267" t="s">
        <v>358</v>
      </c>
      <c r="H2" s="268"/>
      <c r="I2" s="74"/>
      <c r="J2" s="74"/>
      <c r="K2" s="74"/>
      <c r="L2" s="77"/>
    </row>
    <row r="3" spans="1:11" ht="23.25">
      <c r="A3" s="269" t="s">
        <v>59</v>
      </c>
      <c r="B3" s="269"/>
      <c r="C3" s="269"/>
      <c r="D3" s="269"/>
      <c r="E3" s="269"/>
      <c r="F3" s="269"/>
      <c r="G3" s="269"/>
      <c r="H3" s="269"/>
      <c r="I3" s="80" t="s">
        <v>305</v>
      </c>
      <c r="J3" s="81" t="s">
        <v>150</v>
      </c>
      <c r="K3" s="81" t="s">
        <v>151</v>
      </c>
    </row>
    <row r="4" spans="1:11" ht="12.75">
      <c r="A4" s="270">
        <v>1</v>
      </c>
      <c r="B4" s="270"/>
      <c r="C4" s="270"/>
      <c r="D4" s="270"/>
      <c r="E4" s="270"/>
      <c r="F4" s="270"/>
      <c r="G4" s="270"/>
      <c r="H4" s="270"/>
      <c r="I4" s="83">
        <v>2</v>
      </c>
      <c r="J4" s="82" t="s">
        <v>283</v>
      </c>
      <c r="K4" s="82" t="s">
        <v>284</v>
      </c>
    </row>
    <row r="5" spans="1:11" ht="12.75">
      <c r="A5" s="271" t="s">
        <v>285</v>
      </c>
      <c r="B5" s="272"/>
      <c r="C5" s="272"/>
      <c r="D5" s="272"/>
      <c r="E5" s="272"/>
      <c r="F5" s="272"/>
      <c r="G5" s="272"/>
      <c r="H5" s="272"/>
      <c r="I5" s="44">
        <v>1</v>
      </c>
      <c r="J5" s="45">
        <v>3833236200</v>
      </c>
      <c r="K5" s="45">
        <v>3177043560</v>
      </c>
    </row>
    <row r="6" spans="1:11" ht="12.75">
      <c r="A6" s="271" t="s">
        <v>286</v>
      </c>
      <c r="B6" s="272"/>
      <c r="C6" s="272"/>
      <c r="D6" s="272"/>
      <c r="E6" s="272"/>
      <c r="F6" s="272"/>
      <c r="G6" s="272"/>
      <c r="H6" s="272"/>
      <c r="I6" s="44">
        <v>2</v>
      </c>
      <c r="J6" s="46"/>
      <c r="K6" s="46"/>
    </row>
    <row r="7" spans="1:11" ht="12.75">
      <c r="A7" s="271" t="s">
        <v>287</v>
      </c>
      <c r="B7" s="272"/>
      <c r="C7" s="272"/>
      <c r="D7" s="272"/>
      <c r="E7" s="272"/>
      <c r="F7" s="272"/>
      <c r="G7" s="272"/>
      <c r="H7" s="272"/>
      <c r="I7" s="44">
        <v>3</v>
      </c>
      <c r="J7" s="46"/>
      <c r="K7" s="46"/>
    </row>
    <row r="8" spans="1:11" ht="12.75">
      <c r="A8" s="271" t="s">
        <v>288</v>
      </c>
      <c r="B8" s="272"/>
      <c r="C8" s="272"/>
      <c r="D8" s="272"/>
      <c r="E8" s="272"/>
      <c r="F8" s="272"/>
      <c r="G8" s="272"/>
      <c r="H8" s="272"/>
      <c r="I8" s="44">
        <v>4</v>
      </c>
      <c r="J8" s="46">
        <v>695267353</v>
      </c>
      <c r="K8" s="46">
        <v>726804621</v>
      </c>
    </row>
    <row r="9" spans="1:12" ht="12.75">
      <c r="A9" s="271" t="s">
        <v>289</v>
      </c>
      <c r="B9" s="272"/>
      <c r="C9" s="272"/>
      <c r="D9" s="272"/>
      <c r="E9" s="272"/>
      <c r="F9" s="272"/>
      <c r="G9" s="272"/>
      <c r="H9" s="272"/>
      <c r="I9" s="44">
        <v>5</v>
      </c>
      <c r="J9" s="46">
        <v>-334387</v>
      </c>
      <c r="K9" s="46">
        <v>53185455</v>
      </c>
      <c r="L9" s="128"/>
    </row>
    <row r="10" spans="1:11" ht="12.75">
      <c r="A10" s="271" t="s">
        <v>290</v>
      </c>
      <c r="B10" s="272"/>
      <c r="C10" s="272"/>
      <c r="D10" s="272"/>
      <c r="E10" s="272"/>
      <c r="F10" s="272"/>
      <c r="G10" s="272"/>
      <c r="H10" s="272"/>
      <c r="I10" s="44">
        <v>6</v>
      </c>
      <c r="J10" s="46">
        <v>2884931146</v>
      </c>
      <c r="K10" s="46">
        <v>1852259560</v>
      </c>
    </row>
    <row r="11" spans="1:11" ht="12.75">
      <c r="A11" s="271" t="s">
        <v>291</v>
      </c>
      <c r="B11" s="272"/>
      <c r="C11" s="272"/>
      <c r="D11" s="272"/>
      <c r="E11" s="272"/>
      <c r="F11" s="272"/>
      <c r="G11" s="272"/>
      <c r="H11" s="272"/>
      <c r="I11" s="44">
        <v>7</v>
      </c>
      <c r="J11" s="46"/>
      <c r="K11" s="46"/>
    </row>
    <row r="12" spans="1:11" ht="12.75">
      <c r="A12" s="271" t="s">
        <v>292</v>
      </c>
      <c r="B12" s="272"/>
      <c r="C12" s="272"/>
      <c r="D12" s="272"/>
      <c r="E12" s="272"/>
      <c r="F12" s="272"/>
      <c r="G12" s="272"/>
      <c r="H12" s="272"/>
      <c r="I12" s="44">
        <v>8</v>
      </c>
      <c r="J12" s="46"/>
      <c r="K12" s="46"/>
    </row>
    <row r="13" spans="1:11" ht="12.75">
      <c r="A13" s="271" t="s">
        <v>293</v>
      </c>
      <c r="B13" s="272"/>
      <c r="C13" s="272"/>
      <c r="D13" s="272"/>
      <c r="E13" s="272"/>
      <c r="F13" s="272"/>
      <c r="G13" s="272"/>
      <c r="H13" s="272"/>
      <c r="I13" s="44">
        <v>9</v>
      </c>
      <c r="J13" s="46">
        <v>322617489</v>
      </c>
      <c r="K13" s="46">
        <v>322617489</v>
      </c>
    </row>
    <row r="14" spans="1:11" ht="12.75">
      <c r="A14" s="273" t="s">
        <v>294</v>
      </c>
      <c r="B14" s="274"/>
      <c r="C14" s="274"/>
      <c r="D14" s="274"/>
      <c r="E14" s="274"/>
      <c r="F14" s="274"/>
      <c r="G14" s="274"/>
      <c r="H14" s="274"/>
      <c r="I14" s="44">
        <v>10</v>
      </c>
      <c r="J14" s="78">
        <f>SUM(J5:J13)</f>
        <v>7735717801</v>
      </c>
      <c r="K14" s="78">
        <f>SUM(K5:K13)</f>
        <v>6131910685</v>
      </c>
    </row>
    <row r="15" spans="1:11" ht="12.75">
      <c r="A15" s="271" t="s">
        <v>295</v>
      </c>
      <c r="B15" s="272"/>
      <c r="C15" s="272"/>
      <c r="D15" s="272"/>
      <c r="E15" s="272"/>
      <c r="F15" s="272"/>
      <c r="G15" s="272"/>
      <c r="H15" s="272"/>
      <c r="I15" s="44">
        <v>11</v>
      </c>
      <c r="J15" s="46"/>
      <c r="K15" s="46"/>
    </row>
    <row r="16" spans="1:11" ht="12.75">
      <c r="A16" s="271" t="s">
        <v>296</v>
      </c>
      <c r="B16" s="272"/>
      <c r="C16" s="272"/>
      <c r="D16" s="272"/>
      <c r="E16" s="272"/>
      <c r="F16" s="272"/>
      <c r="G16" s="272"/>
      <c r="H16" s="272"/>
      <c r="I16" s="44">
        <v>12</v>
      </c>
      <c r="J16" s="46"/>
      <c r="K16" s="46"/>
    </row>
    <row r="17" spans="1:11" ht="12.75">
      <c r="A17" s="271" t="s">
        <v>297</v>
      </c>
      <c r="B17" s="272"/>
      <c r="C17" s="272"/>
      <c r="D17" s="272"/>
      <c r="E17" s="272"/>
      <c r="F17" s="272"/>
      <c r="G17" s="272"/>
      <c r="H17" s="272"/>
      <c r="I17" s="44">
        <v>13</v>
      </c>
      <c r="J17" s="46"/>
      <c r="K17" s="46"/>
    </row>
    <row r="18" spans="1:11" ht="12.75">
      <c r="A18" s="271" t="s">
        <v>298</v>
      </c>
      <c r="B18" s="272"/>
      <c r="C18" s="272"/>
      <c r="D18" s="272"/>
      <c r="E18" s="272"/>
      <c r="F18" s="272"/>
      <c r="G18" s="272"/>
      <c r="H18" s="272"/>
      <c r="I18" s="44">
        <v>14</v>
      </c>
      <c r="J18" s="46"/>
      <c r="K18" s="46"/>
    </row>
    <row r="19" spans="1:11" ht="12.75">
      <c r="A19" s="271" t="s">
        <v>299</v>
      </c>
      <c r="B19" s="272"/>
      <c r="C19" s="272"/>
      <c r="D19" s="272"/>
      <c r="E19" s="272"/>
      <c r="F19" s="272"/>
      <c r="G19" s="272"/>
      <c r="H19" s="272"/>
      <c r="I19" s="44">
        <v>15</v>
      </c>
      <c r="J19" s="46"/>
      <c r="K19" s="46"/>
    </row>
    <row r="20" spans="1:11" ht="12.75">
      <c r="A20" s="271" t="s">
        <v>300</v>
      </c>
      <c r="B20" s="272"/>
      <c r="C20" s="272"/>
      <c r="D20" s="272"/>
      <c r="E20" s="272"/>
      <c r="F20" s="272"/>
      <c r="G20" s="272"/>
      <c r="H20" s="272"/>
      <c r="I20" s="44">
        <v>16</v>
      </c>
      <c r="J20" s="46">
        <v>-2939937</v>
      </c>
      <c r="K20" s="46">
        <v>-1603680072</v>
      </c>
    </row>
    <row r="21" spans="1:11" ht="12.75">
      <c r="A21" s="273" t="s">
        <v>301</v>
      </c>
      <c r="B21" s="274"/>
      <c r="C21" s="274"/>
      <c r="D21" s="274"/>
      <c r="E21" s="274"/>
      <c r="F21" s="274"/>
      <c r="G21" s="274"/>
      <c r="H21" s="274"/>
      <c r="I21" s="44">
        <v>17</v>
      </c>
      <c r="J21" s="79">
        <f>SUM(J15:J20)</f>
        <v>-2939937</v>
      </c>
      <c r="K21" s="79">
        <f>SUM(K15:K20)</f>
        <v>-1603680072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5" t="s">
        <v>302</v>
      </c>
      <c r="B23" s="276"/>
      <c r="C23" s="276"/>
      <c r="D23" s="276"/>
      <c r="E23" s="276"/>
      <c r="F23" s="276"/>
      <c r="G23" s="276"/>
      <c r="H23" s="276"/>
      <c r="I23" s="47">
        <v>18</v>
      </c>
      <c r="J23" s="45">
        <v>-4978005</v>
      </c>
      <c r="K23" s="45">
        <v>-1606309843</v>
      </c>
    </row>
    <row r="24" spans="1:11" ht="17.25" customHeight="1">
      <c r="A24" s="277" t="s">
        <v>303</v>
      </c>
      <c r="B24" s="278"/>
      <c r="C24" s="278"/>
      <c r="D24" s="278"/>
      <c r="E24" s="278"/>
      <c r="F24" s="278"/>
      <c r="G24" s="278"/>
      <c r="H24" s="278"/>
      <c r="I24" s="48">
        <v>19</v>
      </c>
      <c r="J24" s="79">
        <v>2038068</v>
      </c>
      <c r="K24" s="79">
        <v>2629771</v>
      </c>
    </row>
    <row r="25" spans="1:11" ht="30" customHeight="1">
      <c r="A25" s="279" t="s">
        <v>304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  <row r="26" ht="12.75">
      <c r="L26" s="12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7" t="s">
        <v>280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8" t="s">
        <v>315</v>
      </c>
      <c r="B4" s="288"/>
      <c r="C4" s="288"/>
      <c r="D4" s="288"/>
      <c r="E4" s="288"/>
      <c r="F4" s="288"/>
      <c r="G4" s="288"/>
      <c r="H4" s="288"/>
      <c r="I4" s="288"/>
      <c r="J4" s="288"/>
    </row>
    <row r="5" spans="1:10" ht="12.75" customHeight="1">
      <c r="A5" s="288"/>
      <c r="B5" s="288"/>
      <c r="C5" s="288"/>
      <c r="D5" s="288"/>
      <c r="E5" s="288"/>
      <c r="F5" s="288"/>
      <c r="G5" s="288"/>
      <c r="H5" s="288"/>
      <c r="I5" s="288"/>
      <c r="J5" s="288"/>
    </row>
    <row r="6" spans="1:10" ht="12.75" customHeigh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0" ht="12.75" customHeight="1">
      <c r="A7" s="288"/>
      <c r="B7" s="288"/>
      <c r="C7" s="288"/>
      <c r="D7" s="288"/>
      <c r="E7" s="288"/>
      <c r="F7" s="288"/>
      <c r="G7" s="288"/>
      <c r="H7" s="288"/>
      <c r="I7" s="288"/>
      <c r="J7" s="288"/>
    </row>
    <row r="8" spans="1:10" ht="12.75" customHeight="1">
      <c r="A8" s="288"/>
      <c r="B8" s="288"/>
      <c r="C8" s="288"/>
      <c r="D8" s="288"/>
      <c r="E8" s="288"/>
      <c r="F8" s="288"/>
      <c r="G8" s="288"/>
      <c r="H8" s="288"/>
      <c r="I8" s="288"/>
      <c r="J8" s="288"/>
    </row>
    <row r="9" spans="1:10" ht="12.75" customHeight="1">
      <c r="A9" s="288"/>
      <c r="B9" s="288"/>
      <c r="C9" s="288"/>
      <c r="D9" s="288"/>
      <c r="E9" s="288"/>
      <c r="F9" s="288"/>
      <c r="G9" s="288"/>
      <c r="H9" s="288"/>
      <c r="I9" s="288"/>
      <c r="J9" s="288"/>
    </row>
    <row r="10" spans="1:10" ht="12.75" customHeight="1">
      <c r="A10" s="288"/>
      <c r="B10" s="288"/>
      <c r="C10" s="288"/>
      <c r="D10" s="288"/>
      <c r="E10" s="288"/>
      <c r="F10" s="288"/>
      <c r="G10" s="288"/>
      <c r="H10" s="288"/>
      <c r="I10" s="288"/>
      <c r="J10" s="288"/>
    </row>
    <row r="11" spans="1:10" ht="12.75">
      <c r="A11" s="289"/>
      <c r="B11" s="289"/>
      <c r="C11" s="289"/>
      <c r="D11" s="289"/>
      <c r="E11" s="289"/>
      <c r="F11" s="289"/>
      <c r="G11" s="289"/>
      <c r="H11" s="289"/>
      <c r="I11" s="289"/>
      <c r="J11" s="28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Anita Macan</cp:lastModifiedBy>
  <cp:lastPrinted>2011-03-28T11:17:39Z</cp:lastPrinted>
  <dcterms:created xsi:type="dcterms:W3CDTF">2008-10-17T11:51:54Z</dcterms:created>
  <dcterms:modified xsi:type="dcterms:W3CDTF">2018-09-27T13:35:37Z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