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2Q 2020\Grupa\TFI-KI\"/>
    </mc:Choice>
  </mc:AlternateContent>
  <workbookProtection workbookPassword="CA29" lockStructure="1"/>
  <bookViews>
    <workbookView xWindow="0" yWindow="0" windowWidth="28800" windowHeight="11700"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podaci'!$A$1:$J$75</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l="1"/>
  <c r="H44" i="21"/>
  <c r="R8" i="22"/>
  <c r="E9" i="22"/>
  <c r="E26" i="22" s="1"/>
  <c r="I59" i="21"/>
  <c r="H51"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J58" i="19"/>
  <c r="H58" i="19"/>
  <c r="K46" i="19"/>
  <c r="J46" i="19"/>
  <c r="H46" i="19"/>
  <c r="K40" i="19"/>
  <c r="K44" i="19" s="1"/>
  <c r="J40" i="19"/>
  <c r="J44" i="19" s="1"/>
  <c r="H40" i="19"/>
  <c r="H44" i="19" s="1"/>
  <c r="I77" i="18"/>
  <c r="I42" i="18"/>
  <c r="I48" i="18"/>
  <c r="I52" i="18"/>
  <c r="I9" i="18"/>
  <c r="I29" i="18"/>
  <c r="I63" i="18" l="1"/>
  <c r="I78" i="18" s="1"/>
  <c r="I40" i="18"/>
  <c r="J45" i="19"/>
  <c r="J67" i="19" s="1"/>
  <c r="H45" i="19"/>
  <c r="H67" i="19" s="1"/>
  <c r="R9" i="22"/>
  <c r="R24" i="22" l="1"/>
  <c r="I26" i="22"/>
  <c r="R26" i="22" s="1"/>
  <c r="K58" i="19" l="1"/>
  <c r="K45" i="19" s="1"/>
  <c r="K67" i="19" s="1"/>
</calcChain>
</file>

<file path=xl/sharedStrings.xml><?xml version="1.0" encoding="utf-8"?>
<sst xmlns="http://schemas.openxmlformats.org/spreadsheetml/2006/main" count="365" uniqueCount="325">
  <si>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</si>
  <si>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</si>
  <si>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</si>
  <si>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</si>
  <si>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</si>
  <si>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</si>
  <si>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</si>
  <si>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</si>
  <si>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</si>
  <si>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</si>
  <si>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</si>
  <si>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</si>
  <si>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</si>
  <si>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</si>
  <si>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</si>
  <si>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</si>
  <si>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</si>
  <si>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</si>
  <si>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</si>
  <si>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</si>
  <si>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</si>
  <si>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</si>
  <si>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</si>
  <si>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</si>
  <si>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</si>
  <si>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</si>
  <si>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</si>
  <si>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</si>
  <si>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</si>
  <si>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</si>
  <si>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</si>
  <si>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</si>
  <si>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</si>
  <si>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</si>
  <si>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</si>
  <si>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</si>
  <si>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</si>
  <si>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</si>
  <si>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</si>
  <si>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</si>
  <si>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</si>
  <si>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</si>
  <si>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</si>
  <si>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</si>
  <si>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</si>
  <si>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</si>
  <si>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</si>
  <si>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</si>
  <si>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</si>
  <si>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</si>
  <si>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</si>
  <si>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</si>
  <si>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</si>
  <si>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</si>
  <si>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</si>
  <si>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</si>
  <si>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</si>
  <si>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</si>
  <si>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</si>
  <si>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</si>
  <si>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</si>
  <si>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</si>
  <si>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</si>
  <si>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</si>
  <si>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</si>
  <si>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</si>
  <si>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</si>
  <si>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</si>
  <si>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</si>
  <si>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</si>
  <si>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</si>
  <si>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</si>
  <si>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</si>
  <si>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</si>
  <si>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</si>
  <si>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</si>
  <si>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</si>
  <si>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</si>
  <si>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</si>
  <si>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</si>
  <si>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</si>
  <si>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</si>
  <si>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</si>
  <si>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</si>
  <si>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</si>
  <si>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</si>
  <si>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</si>
  <si>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</si>
  <si>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</si>
  <si>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</si>
  <si>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</si>
  <si>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</si>
  <si>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</si>
  <si>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</si>
  <si>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</si>
  <si>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</si>
  <si>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</si>
  <si>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</si>
  <si>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</si>
  <si>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</si>
  <si>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</si>
  <si>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</si>
  <si>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</si>
  <si>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</si>
  <si>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</si>
  <si>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</si>
  <si>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</si>
  <si>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</si>
  <si>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</si>
  <si>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</si>
  <si>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</si>
  <si>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</si>
  <si>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</si>
  <si>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</si>
  <si>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</si>
  <si>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</si>
  <si>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</si>
  <si>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</si>
  <si>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</si>
  <si>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</si>
  <si>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</si>
  <si>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</si>
  <si>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</si>
  <si>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</si>
  <si>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</si>
  <si>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</si>
  <si>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</si>
  <si>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</si>
  <si>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</si>
  <si>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</si>
  <si>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</si>
  <si>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</si>
  <si>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</si>
  <si>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</si>
  <si>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</si>
  <si>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</si>
  <si>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</si>
  <si>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</si>
  <si>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</si>
  <si>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</si>
  <si>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</si>
  <si>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</si>
  <si>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</si>
  <si>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</si>
  <si>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</si>
  <si>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</si>
  <si>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</si>
  <si>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</si>
  <si>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</si>
  <si>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</si>
  <si>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</si>
  <si>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</si>
  <si>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</si>
  <si>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</si>
  <si>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</si>
  <si>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</si>
  <si>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</si>
  <si>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</si>
  <si>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</si>
  <si>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</si>
  <si>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</si>
  <si>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</si>
  <si>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</si>
  <si>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</si>
  <si>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</si>
  <si>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</si>
  <si>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</si>
  <si>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</si>
  <si>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</si>
  <si>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</si>
  <si>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</si>
  <si>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</si>
  <si>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</si>
  <si>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</si>
  <si>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</si>
  <si>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</si>
  <si>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</si>
  <si>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</si>
  <si>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</si>
  <si>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</si>
  <si>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</si>
  <si>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</si>
  <si>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</si>
  <si>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</si>
  <si>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</si>
  <si>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</si>
  <si>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</si>
  <si>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</si>
  <si>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</si>
  <si>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</si>
  <si>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</si>
  <si>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</si>
  <si>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</si>
  <si>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</si>
  <si>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</si>
  <si>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</si>
  <si>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</si>
  <si>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</si>
  <si>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</si>
  <si>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</si>
  <si>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</si>
  <si>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</si>
  <si>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</si>
  <si>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</si>
  <si>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</si>
  <si>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</si>
  <si>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</si>
  <si>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</si>
  <si>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</si>
  <si>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</si>
  <si>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</si>
  <si>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</si>
  <si>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</si>
  <si>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</si>
  <si>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</si>
  <si>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</si>
  <si>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</si>
  <si>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</si>
  <si>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</si>
  <si>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</si>
  <si>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</si>
  <si>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</si>
  <si>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</si>
  <si>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</si>
  <si>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</si>
  <si>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</si>
  <si>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</si>
  <si>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</si>
  <si>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</si>
  <si>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</si>
  <si>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</si>
  <si>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</si>
  <si>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</si>
  <si>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</si>
  <si>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</si>
  <si>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</si>
  <si>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</si>
  <si>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</si>
  <si>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</si>
  <si>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</si>
  <si>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</si>
  <si>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</si>
  <si>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</si>
  <si>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</si>
  <si>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</si>
  <si>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</si>
  <si>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</si>
  <si>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</si>
  <si>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</si>
  <si>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</si>
  <si>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</si>
  <si>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</si>
  <si>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</si>
  <si>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</si>
  <si>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</si>
  <si>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</si>
  <si>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</si>
  <si>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</si>
  <si>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</si>
  <si>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</si>
  <si>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</si>
  <si>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</si>
  <si>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</si>
  <si>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</si>
  <si>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</si>
  <si>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</si>
  <si>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</si>
  <si>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</si>
  <si>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</si>
  <si>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</si>
  <si>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</si>
  <si>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</si>
  <si>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</si>
  <si>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</si>
  <si>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</si>
  <si>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</si>
  <si>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</si>
  <si>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</si>
  <si>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</si>
  <si>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</si>
  <si>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</si>
  <si>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</si>
  <si>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</si>
  <si>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</si>
  <si>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</si>
  <si>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PRNXTNXHBI0TSY1V8P17</t>
  </si>
  <si>
    <t>307</t>
  </si>
  <si>
    <t>Zagrebačka banka d.d.</t>
  </si>
  <si>
    <t>Zagreb</t>
  </si>
  <si>
    <t>Trg bana Josipa Jelačića 10</t>
  </si>
  <si>
    <t>zaba@unicreditgroup.zaba.hr</t>
  </si>
  <si>
    <t>www.zaba.hr</t>
  </si>
  <si>
    <t>ZB Invest d.o.o.</t>
  </si>
  <si>
    <t>Samoborska cesta 145, 10000 Zagreb</t>
  </si>
  <si>
    <t>Pominvest d.d.</t>
  </si>
  <si>
    <t>Gundulićeva 26a, 21000 Split</t>
  </si>
  <si>
    <t>Zagreb nekretnine d.o.o.</t>
  </si>
  <si>
    <t>Nova Ves 17, 10000 Zagreb</t>
  </si>
  <si>
    <t>UniCredit Leasing Croatia d.o.o.</t>
  </si>
  <si>
    <t>Heinzelova 33, 10000 Zagreb</t>
  </si>
  <si>
    <t>Locat Croatia d.o.o.</t>
  </si>
  <si>
    <t>Damira Tomljanovića Gavrana 17, 10000 Zagreb</t>
  </si>
  <si>
    <t>ALLIB NEKRETNINE d.o.o.</t>
  </si>
  <si>
    <t>BACAL ALPHA d.o.o.</t>
  </si>
  <si>
    <t>ZABA Partner d.o.o.</t>
  </si>
  <si>
    <t>Augusta Cesarca 2, 10000 Zagreb</t>
  </si>
  <si>
    <t>UniCredit Bank d.d.</t>
  </si>
  <si>
    <t>Kardinala Stepinca bb, 88000 Mostar</t>
  </si>
  <si>
    <t>Zane BH d.o.o.</t>
  </si>
  <si>
    <t>Branilaca Sarajeva 20, 71000 Sarajevo</t>
  </si>
  <si>
    <t>UniCredit Broker d.o.o.</t>
  </si>
  <si>
    <t>Obala Kulina bana 15, 71000 Sarajevo</t>
  </si>
  <si>
    <t>Multiplus card d.o.o., Zagreb</t>
  </si>
  <si>
    <t>Trg Dražena Petrovića 3, 10000 Zagreb</t>
  </si>
  <si>
    <t>Allianz ZB d.o.o., Zagreb</t>
  </si>
  <si>
    <t>Heinzelova 70, 10000 Zagreb</t>
  </si>
  <si>
    <t>Obveznik: Zagrebačka banka d.d.</t>
  </si>
  <si>
    <t>Tutek Petra</t>
  </si>
  <si>
    <t>petra.tutek@unicreditgroup.zaba.hr</t>
  </si>
  <si>
    <t>01/ 4801-738</t>
  </si>
  <si>
    <t xml:space="preserve">za razdoblje od 31.12.2019 </t>
  </si>
  <si>
    <t>stanje na dan 30.06.2020</t>
  </si>
  <si>
    <t>u razdoblju 01.01.2020 do 30.06.2020.</t>
  </si>
  <si>
    <t>u razdoblju 01.01.2020 do 30.06.2020</t>
  </si>
  <si>
    <t>5367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</si>
</sst>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_-* #,##0.00\ _k_n_-;\-* #,##0.00\ _k_n_-;_-* &quot;-&quot;??\ _k_n_-;_-@_-"/>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30" fillId="0" borderId="0" applyFont="0" applyFill="0" applyBorder="0" applyAlignment="0" applyProtection="0"/>
    <xf numFmtId="166" fontId="30" fillId="0" borderId="0" applyFont="0" applyFill="0" applyBorder="0" applyAlignment="0" applyProtection="0"/>
    <xf numFmtId="0" fontId="31" fillId="0" borderId="0"/>
    <xf numFmtId="0" fontId="2" fillId="0" borderId="0"/>
    <xf numFmtId="0" fontId="2" fillId="0" borderId="0"/>
    <xf numFmtId="0" fontId="2" fillId="0" borderId="0">
      <alignment vertical="top"/>
    </xf>
    <xf numFmtId="0" fontId="2" fillId="0" borderId="0"/>
    <xf numFmtId="0" fontId="2" fillId="0" borderId="0"/>
    <xf numFmtId="9" fontId="2" fillId="0" borderId="0" applyFont="0" applyFill="0" applyBorder="0" applyAlignment="0" applyProtection="0"/>
    <xf numFmtId="0" fontId="30" fillId="0" borderId="0"/>
    <xf numFmtId="0" fontId="2" fillId="0" borderId="0"/>
    <xf numFmtId="0" fontId="30" fillId="0" borderId="0"/>
  </cellStyleXfs>
  <cellXfs count="252">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0" fontId="4" fillId="12" borderId="26" xfId="4" applyFont="1" applyFill="1" applyBorder="1" applyAlignment="1" applyProtection="1">
      <alignment horizontal="center" vertical="center"/>
      <protection locked="0"/>
    </xf>
    <xf numFmtId="0" fontId="26" fillId="11" borderId="0" xfId="4" applyFont="1" applyFill="1" applyBorder="1" applyProtection="1">
      <protection locked="0"/>
    </xf>
    <xf numFmtId="1" fontId="4" fillId="12" borderId="30" xfId="4" applyNumberFormat="1" applyFont="1" applyFill="1" applyBorder="1" applyAlignment="1" applyProtection="1">
      <alignment horizontal="center" vertical="center"/>
      <protection locked="0"/>
    </xf>
    <xf numFmtId="0" fontId="4" fillId="12" borderId="30" xfId="4" applyFont="1" applyFill="1" applyBorder="1" applyAlignment="1" applyProtection="1">
      <alignment horizontal="center" vertical="center"/>
      <protection locked="0"/>
    </xf>
    <xf numFmtId="49" fontId="4" fillId="12" borderId="30" xfId="4" applyNumberFormat="1" applyFont="1" applyFill="1" applyBorder="1" applyAlignment="1" applyProtection="1">
      <alignment horizontal="center" vertical="center"/>
      <protection locked="0"/>
    </xf>
    <xf numFmtId="0" fontId="26" fillId="11" borderId="2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23" xfId="4" applyFont="1" applyFill="1" applyBorder="1" applyProtection="1">
      <protection locked="0"/>
    </xf>
    <xf numFmtId="0" fontId="1" fillId="0" borderId="0" xfId="4" applyProtection="1"/>
    <xf numFmtId="3" fontId="5" fillId="0" borderId="1" xfId="5" applyNumberFormat="1" applyFont="1" applyFill="1" applyBorder="1" applyAlignment="1" applyProtection="1">
      <alignment vertical="center" shrinkToFit="1"/>
      <protection locked="0"/>
    </xf>
    <xf numFmtId="3" fontId="5" fillId="0" borderId="1" xfId="9" applyNumberFormat="1" applyFont="1" applyFill="1" applyBorder="1" applyAlignment="1" applyProtection="1">
      <alignment vertical="center" shrinkToFi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27"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49" fontId="4" fillId="12" borderId="3"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27"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8">
    <cellStyle name="Comma 20" xfId="6"/>
    <cellStyle name="Comma 21" xfId="7"/>
    <cellStyle name="Hyperlink 2" xfId="2"/>
    <cellStyle name="Normal" xfId="0" builtinId="0"/>
    <cellStyle name="Normal 10" xfId="9"/>
    <cellStyle name="Normal 13 2" xfId="12"/>
    <cellStyle name="Normal 14" xfId="11"/>
    <cellStyle name="Normal 2" xfId="3"/>
    <cellStyle name="Normal 2 2" xfId="10"/>
    <cellStyle name="Normal 2 2 2" xfId="8"/>
    <cellStyle name="Normal 2 5" xfId="13"/>
    <cellStyle name="Normal 3" xfId="4"/>
    <cellStyle name="Normal 3 2" xfId="17"/>
    <cellStyle name="Normal 3 2 2" xfId="16"/>
    <cellStyle name="Normal 3 3" xfId="15"/>
    <cellStyle name="Normal 4" xfId="5"/>
    <cellStyle name="Percent 4" xfId="1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topLeftCell="A10" zoomScaleNormal="100" workbookViewId="0">
      <selection activeCell="E8" sqref="E8"/>
    </sheetView>
  </sheetViews>
  <sheetFormatPr defaultColWidth="9.109375" defaultRowHeight="14.4" x14ac:dyDescent="0.3"/>
  <cols>
    <col min="1" max="1" width="9.109375" style="58"/>
    <col min="2" max="2" width="10.44140625" style="58" customWidth="1"/>
    <col min="3" max="8" width="9.109375" style="58"/>
    <col min="9" max="9" width="13.44140625" style="58" customWidth="1"/>
    <col min="10" max="16384" width="9.109375" style="58"/>
  </cols>
  <sheetData>
    <row r="1" spans="1:10" ht="15.6" x14ac:dyDescent="0.3">
      <c r="A1" s="157" t="s">
        <v>239</v>
      </c>
      <c r="B1" s="158"/>
      <c r="C1" s="158"/>
      <c r="D1" s="56"/>
      <c r="E1" s="56"/>
      <c r="F1" s="56"/>
      <c r="G1" s="56"/>
      <c r="H1" s="56"/>
      <c r="I1" s="56"/>
      <c r="J1" s="57"/>
    </row>
    <row r="2" spans="1:10" ht="14.4" customHeight="1" x14ac:dyDescent="0.3">
      <c r="A2" s="159" t="s">
        <v>255</v>
      </c>
      <c r="B2" s="160"/>
      <c r="C2" s="160"/>
      <c r="D2" s="160"/>
      <c r="E2" s="160"/>
      <c r="F2" s="160"/>
      <c r="G2" s="160"/>
      <c r="H2" s="160"/>
      <c r="I2" s="160"/>
      <c r="J2" s="161"/>
    </row>
    <row r="3" spans="1:10" x14ac:dyDescent="0.3">
      <c r="A3" s="59"/>
      <c r="B3" s="60"/>
      <c r="C3" s="60"/>
      <c r="D3" s="60"/>
      <c r="E3" s="60"/>
      <c r="F3" s="60"/>
      <c r="G3" s="60"/>
      <c r="H3" s="60"/>
      <c r="I3" s="60"/>
      <c r="J3" s="61"/>
    </row>
    <row r="4" spans="1:10" ht="33.6" customHeight="1" x14ac:dyDescent="0.3">
      <c r="A4" s="162" t="s">
        <v>240</v>
      </c>
      <c r="B4" s="163"/>
      <c r="C4" s="163"/>
      <c r="D4" s="163"/>
      <c r="E4" s="164">
        <v>43831</v>
      </c>
      <c r="F4" s="165"/>
      <c r="G4" s="62" t="s">
        <v>0</v>
      </c>
      <c r="H4" s="164">
        <v>44012</v>
      </c>
      <c r="I4" s="165"/>
      <c r="J4" s="63"/>
    </row>
    <row r="5" spans="1:10" s="64" customFormat="1" ht="10.199999999999999" customHeight="1" x14ac:dyDescent="0.3">
      <c r="A5" s="166"/>
      <c r="B5" s="167"/>
      <c r="C5" s="167"/>
      <c r="D5" s="167"/>
      <c r="E5" s="167"/>
      <c r="F5" s="167"/>
      <c r="G5" s="167"/>
      <c r="H5" s="167"/>
      <c r="I5" s="167"/>
      <c r="J5" s="168"/>
    </row>
    <row r="6" spans="1:10" ht="20.399999999999999" customHeight="1" x14ac:dyDescent="0.3">
      <c r="A6" s="65"/>
      <c r="B6" s="66" t="s">
        <v>261</v>
      </c>
      <c r="C6" s="67"/>
      <c r="D6" s="67"/>
      <c r="E6" s="103">
        <v>2020</v>
      </c>
      <c r="F6" s="68"/>
      <c r="G6" s="62"/>
      <c r="H6" s="68"/>
      <c r="I6" s="69"/>
      <c r="J6" s="70"/>
    </row>
    <row r="7" spans="1:10" s="72" customFormat="1" ht="10.95" customHeight="1" x14ac:dyDescent="0.3">
      <c r="A7" s="65"/>
      <c r="B7" s="67"/>
      <c r="C7" s="67"/>
      <c r="D7" s="67"/>
      <c r="E7" s="71"/>
      <c r="F7" s="71"/>
      <c r="G7" s="62"/>
      <c r="H7" s="68"/>
      <c r="I7" s="69"/>
      <c r="J7" s="70"/>
    </row>
    <row r="8" spans="1:10" ht="20.399999999999999" customHeight="1" x14ac:dyDescent="0.3">
      <c r="A8" s="65"/>
      <c r="B8" s="66" t="s">
        <v>262</v>
      </c>
      <c r="C8" s="67"/>
      <c r="D8" s="67"/>
      <c r="E8" s="73">
        <v>2</v>
      </c>
      <c r="F8" s="68"/>
      <c r="G8" s="62"/>
      <c r="H8" s="68"/>
      <c r="I8" s="69"/>
      <c r="J8" s="70"/>
    </row>
    <row r="9" spans="1:10" s="72" customFormat="1" ht="10.95" customHeight="1" x14ac:dyDescent="0.3">
      <c r="A9" s="65"/>
      <c r="B9" s="67"/>
      <c r="C9" s="67"/>
      <c r="D9" s="67"/>
      <c r="E9" s="71"/>
      <c r="F9" s="71"/>
      <c r="G9" s="62"/>
      <c r="H9" s="71"/>
      <c r="I9" s="74"/>
      <c r="J9" s="70"/>
    </row>
    <row r="10" spans="1:10" ht="37.950000000000003" customHeight="1" x14ac:dyDescent="0.3">
      <c r="A10" s="153" t="s">
        <v>263</v>
      </c>
      <c r="B10" s="154"/>
      <c r="C10" s="154"/>
      <c r="D10" s="154"/>
      <c r="E10" s="154"/>
      <c r="F10" s="154"/>
      <c r="G10" s="154"/>
      <c r="H10" s="154"/>
      <c r="I10" s="154"/>
      <c r="J10" s="75"/>
    </row>
    <row r="11" spans="1:10" ht="24.6" customHeight="1" x14ac:dyDescent="0.3">
      <c r="A11" s="143" t="s">
        <v>241</v>
      </c>
      <c r="B11" s="155"/>
      <c r="C11" s="147" t="s">
        <v>281</v>
      </c>
      <c r="D11" s="148"/>
      <c r="E11" s="76"/>
      <c r="F11" s="113" t="s">
        <v>264</v>
      </c>
      <c r="G11" s="151"/>
      <c r="H11" s="129" t="s">
        <v>282</v>
      </c>
      <c r="I11" s="130"/>
      <c r="J11" s="77"/>
    </row>
    <row r="12" spans="1:10" ht="14.4" customHeight="1" x14ac:dyDescent="0.3">
      <c r="A12" s="78"/>
      <c r="B12" s="79"/>
      <c r="C12" s="79"/>
      <c r="D12" s="79"/>
      <c r="E12" s="156"/>
      <c r="F12" s="156"/>
      <c r="G12" s="156"/>
      <c r="H12" s="156"/>
      <c r="I12" s="80"/>
      <c r="J12" s="77"/>
    </row>
    <row r="13" spans="1:10" ht="21" customHeight="1" x14ac:dyDescent="0.3">
      <c r="A13" s="112" t="s">
        <v>256</v>
      </c>
      <c r="B13" s="151"/>
      <c r="C13" s="147" t="s">
        <v>283</v>
      </c>
      <c r="D13" s="148"/>
      <c r="E13" s="169"/>
      <c r="F13" s="156"/>
      <c r="G13" s="156"/>
      <c r="H13" s="156"/>
      <c r="I13" s="80"/>
      <c r="J13" s="77"/>
    </row>
    <row r="14" spans="1:10" ht="10.95" customHeight="1" x14ac:dyDescent="0.3">
      <c r="A14" s="76"/>
      <c r="B14" s="80"/>
      <c r="C14" s="79"/>
      <c r="D14" s="79"/>
      <c r="E14" s="119"/>
      <c r="F14" s="119"/>
      <c r="G14" s="119"/>
      <c r="H14" s="119"/>
      <c r="I14" s="79"/>
      <c r="J14" s="81"/>
    </row>
    <row r="15" spans="1:10" ht="22.95" customHeight="1" x14ac:dyDescent="0.3">
      <c r="A15" s="112" t="s">
        <v>242</v>
      </c>
      <c r="B15" s="151"/>
      <c r="C15" s="147" t="s">
        <v>284</v>
      </c>
      <c r="D15" s="148"/>
      <c r="E15" s="152"/>
      <c r="F15" s="145"/>
      <c r="G15" s="82" t="s">
        <v>265</v>
      </c>
      <c r="H15" s="129" t="s">
        <v>285</v>
      </c>
      <c r="I15" s="130"/>
      <c r="J15" s="83"/>
    </row>
    <row r="16" spans="1:10" ht="10.95" customHeight="1" x14ac:dyDescent="0.3">
      <c r="A16" s="76"/>
      <c r="B16" s="80"/>
      <c r="C16" s="79"/>
      <c r="D16" s="79"/>
      <c r="E16" s="119"/>
      <c r="F16" s="119"/>
      <c r="G16" s="119"/>
      <c r="H16" s="119"/>
      <c r="I16" s="79"/>
      <c r="J16" s="81"/>
    </row>
    <row r="17" spans="1:10" ht="22.95" customHeight="1" x14ac:dyDescent="0.3">
      <c r="A17" s="84"/>
      <c r="B17" s="82" t="s">
        <v>266</v>
      </c>
      <c r="C17" s="147" t="s">
        <v>286</v>
      </c>
      <c r="D17" s="148"/>
      <c r="E17" s="85"/>
      <c r="F17" s="85"/>
      <c r="G17" s="85"/>
      <c r="H17" s="85"/>
      <c r="I17" s="85"/>
      <c r="J17" s="83"/>
    </row>
    <row r="18" spans="1:10" x14ac:dyDescent="0.3">
      <c r="A18" s="149"/>
      <c r="B18" s="150"/>
      <c r="C18" s="119"/>
      <c r="D18" s="119"/>
      <c r="E18" s="119"/>
      <c r="F18" s="119"/>
      <c r="G18" s="119"/>
      <c r="H18" s="119"/>
      <c r="I18" s="79"/>
      <c r="J18" s="81"/>
    </row>
    <row r="19" spans="1:10" x14ac:dyDescent="0.3">
      <c r="A19" s="143" t="s">
        <v>243</v>
      </c>
      <c r="B19" s="144"/>
      <c r="C19" s="120" t="s">
        <v>287</v>
      </c>
      <c r="D19" s="121"/>
      <c r="E19" s="121"/>
      <c r="F19" s="121"/>
      <c r="G19" s="121"/>
      <c r="H19" s="121"/>
      <c r="I19" s="121"/>
      <c r="J19" s="122"/>
    </row>
    <row r="20" spans="1:10" x14ac:dyDescent="0.3">
      <c r="A20" s="78"/>
      <c r="B20" s="79"/>
      <c r="C20" s="86"/>
      <c r="D20" s="79"/>
      <c r="E20" s="119"/>
      <c r="F20" s="119"/>
      <c r="G20" s="119"/>
      <c r="H20" s="119"/>
      <c r="I20" s="79"/>
      <c r="J20" s="81"/>
    </row>
    <row r="21" spans="1:10" x14ac:dyDescent="0.3">
      <c r="A21" s="143" t="s">
        <v>244</v>
      </c>
      <c r="B21" s="144"/>
      <c r="C21" s="129">
        <v>10000</v>
      </c>
      <c r="D21" s="130"/>
      <c r="E21" s="119"/>
      <c r="F21" s="119"/>
      <c r="G21" s="120" t="s">
        <v>288</v>
      </c>
      <c r="H21" s="121"/>
      <c r="I21" s="121"/>
      <c r="J21" s="122"/>
    </row>
    <row r="22" spans="1:10" x14ac:dyDescent="0.3">
      <c r="A22" s="78"/>
      <c r="B22" s="79"/>
      <c r="C22" s="79"/>
      <c r="D22" s="79"/>
      <c r="E22" s="119"/>
      <c r="F22" s="119"/>
      <c r="G22" s="119"/>
      <c r="H22" s="119"/>
      <c r="I22" s="79"/>
      <c r="J22" s="81"/>
    </row>
    <row r="23" spans="1:10" x14ac:dyDescent="0.3">
      <c r="A23" s="143" t="s">
        <v>245</v>
      </c>
      <c r="B23" s="144"/>
      <c r="C23" s="120" t="s">
        <v>289</v>
      </c>
      <c r="D23" s="121"/>
      <c r="E23" s="121"/>
      <c r="F23" s="121"/>
      <c r="G23" s="121"/>
      <c r="H23" s="121"/>
      <c r="I23" s="121"/>
      <c r="J23" s="122"/>
    </row>
    <row r="24" spans="1:10" x14ac:dyDescent="0.3">
      <c r="A24" s="78"/>
      <c r="B24" s="79"/>
      <c r="C24" s="79"/>
      <c r="D24" s="79"/>
      <c r="E24" s="119"/>
      <c r="F24" s="119"/>
      <c r="G24" s="119"/>
      <c r="H24" s="119"/>
      <c r="I24" s="79"/>
      <c r="J24" s="81"/>
    </row>
    <row r="25" spans="1:10" x14ac:dyDescent="0.3">
      <c r="A25" s="143" t="s">
        <v>246</v>
      </c>
      <c r="B25" s="144"/>
      <c r="C25" s="120" t="s">
        <v>290</v>
      </c>
      <c r="D25" s="121"/>
      <c r="E25" s="121"/>
      <c r="F25" s="121"/>
      <c r="G25" s="121"/>
      <c r="H25" s="121"/>
      <c r="I25" s="121"/>
      <c r="J25" s="122"/>
    </row>
    <row r="26" spans="1:10" x14ac:dyDescent="0.3">
      <c r="A26" s="78"/>
      <c r="B26" s="79"/>
      <c r="C26" s="86"/>
      <c r="D26" s="79"/>
      <c r="E26" s="119"/>
      <c r="F26" s="119"/>
      <c r="G26" s="119"/>
      <c r="H26" s="119"/>
      <c r="I26" s="79"/>
      <c r="J26" s="81"/>
    </row>
    <row r="27" spans="1:10" x14ac:dyDescent="0.3">
      <c r="A27" s="143" t="s">
        <v>247</v>
      </c>
      <c r="B27" s="144"/>
      <c r="C27" s="120" t="s">
        <v>291</v>
      </c>
      <c r="D27" s="121"/>
      <c r="E27" s="121"/>
      <c r="F27" s="121"/>
      <c r="G27" s="121"/>
      <c r="H27" s="121"/>
      <c r="I27" s="121"/>
      <c r="J27" s="122"/>
    </row>
    <row r="28" spans="1:10" ht="13.95" customHeight="1" x14ac:dyDescent="0.3">
      <c r="A28" s="78"/>
      <c r="B28" s="79"/>
      <c r="C28" s="86"/>
      <c r="D28" s="79"/>
      <c r="E28" s="119"/>
      <c r="F28" s="119"/>
      <c r="G28" s="119"/>
      <c r="H28" s="119"/>
      <c r="I28" s="79"/>
      <c r="J28" s="81"/>
    </row>
    <row r="29" spans="1:10" ht="22.95" customHeight="1" x14ac:dyDescent="0.3">
      <c r="A29" s="146" t="s">
        <v>257</v>
      </c>
      <c r="B29" s="132"/>
      <c r="C29" s="105" t="s">
        <v>324</v>
      </c>
      <c r="D29" s="87"/>
      <c r="E29" s="123"/>
      <c r="F29" s="123"/>
      <c r="G29" s="123"/>
      <c r="H29" s="123"/>
      <c r="I29" s="88"/>
      <c r="J29" s="89"/>
    </row>
    <row r="30" spans="1:10" x14ac:dyDescent="0.3">
      <c r="A30" s="78"/>
      <c r="B30" s="79"/>
      <c r="C30" s="79"/>
      <c r="D30" s="79"/>
      <c r="E30" s="119"/>
      <c r="F30" s="119"/>
      <c r="G30" s="119"/>
      <c r="H30" s="119"/>
      <c r="I30" s="88"/>
      <c r="J30" s="89"/>
    </row>
    <row r="31" spans="1:10" x14ac:dyDescent="0.3">
      <c r="A31" s="143" t="s">
        <v>248</v>
      </c>
      <c r="B31" s="144"/>
      <c r="C31" s="105" t="s">
        <v>269</v>
      </c>
      <c r="D31" s="142" t="s">
        <v>267</v>
      </c>
      <c r="E31" s="127"/>
      <c r="F31" s="127"/>
      <c r="G31" s="127"/>
      <c r="H31" s="90"/>
      <c r="I31" s="91" t="s">
        <v>268</v>
      </c>
      <c r="J31" s="92" t="s">
        <v>269</v>
      </c>
    </row>
    <row r="32" spans="1:10" x14ac:dyDescent="0.3">
      <c r="A32" s="143"/>
      <c r="B32" s="144"/>
      <c r="C32" s="93"/>
      <c r="D32" s="62"/>
      <c r="E32" s="145"/>
      <c r="F32" s="145"/>
      <c r="G32" s="145"/>
      <c r="H32" s="145"/>
      <c r="I32" s="88"/>
      <c r="J32" s="89"/>
    </row>
    <row r="33" spans="1:10" x14ac:dyDescent="0.3">
      <c r="A33" s="143" t="s">
        <v>258</v>
      </c>
      <c r="B33" s="144"/>
      <c r="C33" s="104" t="s">
        <v>271</v>
      </c>
      <c r="D33" s="142" t="s">
        <v>270</v>
      </c>
      <c r="E33" s="127"/>
      <c r="F33" s="127"/>
      <c r="G33" s="127"/>
      <c r="H33" s="85"/>
      <c r="I33" s="91" t="s">
        <v>271</v>
      </c>
      <c r="J33" s="92" t="s">
        <v>272</v>
      </c>
    </row>
    <row r="34" spans="1:10" x14ac:dyDescent="0.3">
      <c r="A34" s="78"/>
      <c r="B34" s="79"/>
      <c r="C34" s="79"/>
      <c r="D34" s="79"/>
      <c r="E34" s="119"/>
      <c r="F34" s="119"/>
      <c r="G34" s="119"/>
      <c r="H34" s="119"/>
      <c r="I34" s="79"/>
      <c r="J34" s="81"/>
    </row>
    <row r="35" spans="1:10" x14ac:dyDescent="0.3">
      <c r="A35" s="142" t="s">
        <v>259</v>
      </c>
      <c r="B35" s="127"/>
      <c r="C35" s="127"/>
      <c r="D35" s="127"/>
      <c r="E35" s="127" t="s">
        <v>249</v>
      </c>
      <c r="F35" s="127"/>
      <c r="G35" s="127"/>
      <c r="H35" s="127"/>
      <c r="I35" s="127"/>
      <c r="J35" s="94" t="s">
        <v>250</v>
      </c>
    </row>
    <row r="36" spans="1:10" x14ac:dyDescent="0.3">
      <c r="A36" s="78"/>
      <c r="B36" s="79"/>
      <c r="C36" s="79"/>
      <c r="D36" s="79"/>
      <c r="E36" s="119"/>
      <c r="F36" s="119"/>
      <c r="G36" s="119"/>
      <c r="H36" s="119"/>
      <c r="I36" s="79"/>
      <c r="J36" s="89"/>
    </row>
    <row r="37" spans="1:10" x14ac:dyDescent="0.3">
      <c r="A37" s="136" t="s">
        <v>292</v>
      </c>
      <c r="B37" s="137"/>
      <c r="C37" s="137"/>
      <c r="D37" s="137"/>
      <c r="E37" s="136" t="s">
        <v>293</v>
      </c>
      <c r="F37" s="137"/>
      <c r="G37" s="137"/>
      <c r="H37" s="137"/>
      <c r="I37" s="138"/>
      <c r="J37" s="101">
        <v>1500937</v>
      </c>
    </row>
    <row r="38" spans="1:10" x14ac:dyDescent="0.3">
      <c r="A38" s="78"/>
      <c r="B38" s="79"/>
      <c r="C38" s="86"/>
      <c r="D38" s="141"/>
      <c r="E38" s="141"/>
      <c r="F38" s="141"/>
      <c r="G38" s="141"/>
      <c r="H38" s="141"/>
      <c r="I38" s="141"/>
      <c r="J38" s="81"/>
    </row>
    <row r="39" spans="1:10" x14ac:dyDescent="0.3">
      <c r="A39" s="136" t="s">
        <v>294</v>
      </c>
      <c r="B39" s="137"/>
      <c r="C39" s="137"/>
      <c r="D39" s="138"/>
      <c r="E39" s="136" t="s">
        <v>295</v>
      </c>
      <c r="F39" s="137"/>
      <c r="G39" s="137"/>
      <c r="H39" s="137"/>
      <c r="I39" s="138"/>
      <c r="J39" s="104">
        <v>3891984</v>
      </c>
    </row>
    <row r="40" spans="1:10" x14ac:dyDescent="0.3">
      <c r="A40" s="78"/>
      <c r="B40" s="79"/>
      <c r="C40" s="86"/>
      <c r="D40" s="95"/>
      <c r="E40" s="141"/>
      <c r="F40" s="141"/>
      <c r="G40" s="141"/>
      <c r="H40" s="141"/>
      <c r="I40" s="80"/>
      <c r="J40" s="81"/>
    </row>
    <row r="41" spans="1:10" x14ac:dyDescent="0.3">
      <c r="A41" s="136" t="s">
        <v>296</v>
      </c>
      <c r="B41" s="137"/>
      <c r="C41" s="137"/>
      <c r="D41" s="138"/>
      <c r="E41" s="136" t="s">
        <v>297</v>
      </c>
      <c r="F41" s="137"/>
      <c r="G41" s="137"/>
      <c r="H41" s="137"/>
      <c r="I41" s="138"/>
      <c r="J41" s="104">
        <v>3709124</v>
      </c>
    </row>
    <row r="42" spans="1:10" x14ac:dyDescent="0.3">
      <c r="A42" s="78"/>
      <c r="B42" s="79"/>
      <c r="C42" s="86"/>
      <c r="D42" s="95"/>
      <c r="E42" s="141"/>
      <c r="F42" s="141"/>
      <c r="G42" s="141"/>
      <c r="H42" s="141"/>
      <c r="I42" s="80"/>
      <c r="J42" s="81"/>
    </row>
    <row r="43" spans="1:10" x14ac:dyDescent="0.3">
      <c r="A43" s="136" t="s">
        <v>298</v>
      </c>
      <c r="B43" s="137"/>
      <c r="C43" s="137"/>
      <c r="D43" s="138"/>
      <c r="E43" s="136" t="s">
        <v>299</v>
      </c>
      <c r="F43" s="137"/>
      <c r="G43" s="137"/>
      <c r="H43" s="137"/>
      <c r="I43" s="138"/>
      <c r="J43" s="104">
        <v>1329162</v>
      </c>
    </row>
    <row r="44" spans="1:10" x14ac:dyDescent="0.3">
      <c r="A44" s="96"/>
      <c r="B44" s="86"/>
      <c r="C44" s="134"/>
      <c r="D44" s="134"/>
      <c r="E44" s="119"/>
      <c r="F44" s="119"/>
      <c r="G44" s="134"/>
      <c r="H44" s="134"/>
      <c r="I44" s="134"/>
      <c r="J44" s="81"/>
    </row>
    <row r="45" spans="1:10" x14ac:dyDescent="0.3">
      <c r="A45" s="136" t="s">
        <v>300</v>
      </c>
      <c r="B45" s="137"/>
      <c r="C45" s="137"/>
      <c r="D45" s="138"/>
      <c r="E45" s="136" t="s">
        <v>301</v>
      </c>
      <c r="F45" s="137"/>
      <c r="G45" s="137"/>
      <c r="H45" s="137"/>
      <c r="I45" s="138"/>
      <c r="J45" s="104">
        <v>1598465</v>
      </c>
    </row>
    <row r="46" spans="1:10" x14ac:dyDescent="0.3">
      <c r="A46" s="96"/>
      <c r="B46" s="86"/>
      <c r="C46" s="86"/>
      <c r="D46" s="79"/>
      <c r="E46" s="139"/>
      <c r="F46" s="139"/>
      <c r="G46" s="134"/>
      <c r="H46" s="134"/>
      <c r="I46" s="79"/>
      <c r="J46" s="81"/>
    </row>
    <row r="47" spans="1:10" x14ac:dyDescent="0.3">
      <c r="A47" s="136" t="s">
        <v>302</v>
      </c>
      <c r="B47" s="137"/>
      <c r="C47" s="137"/>
      <c r="D47" s="138"/>
      <c r="E47" s="136" t="s">
        <v>301</v>
      </c>
      <c r="F47" s="137"/>
      <c r="G47" s="137"/>
      <c r="H47" s="137"/>
      <c r="I47" s="138"/>
      <c r="J47" s="104">
        <v>1569465</v>
      </c>
    </row>
    <row r="48" spans="1:10" s="109" customFormat="1" x14ac:dyDescent="0.3">
      <c r="A48" s="106"/>
      <c r="B48" s="107"/>
      <c r="C48" s="107"/>
      <c r="D48" s="102"/>
      <c r="E48" s="139"/>
      <c r="F48" s="139"/>
      <c r="G48" s="140"/>
      <c r="H48" s="140"/>
      <c r="I48" s="102"/>
      <c r="J48" s="108"/>
    </row>
    <row r="49" spans="1:10" s="109" customFormat="1" x14ac:dyDescent="0.3">
      <c r="A49" s="136" t="s">
        <v>303</v>
      </c>
      <c r="B49" s="137"/>
      <c r="C49" s="137"/>
      <c r="D49" s="138"/>
      <c r="E49" s="136" t="s">
        <v>301</v>
      </c>
      <c r="F49" s="137"/>
      <c r="G49" s="137"/>
      <c r="H49" s="137"/>
      <c r="I49" s="138"/>
      <c r="J49" s="104">
        <v>2001365</v>
      </c>
    </row>
    <row r="50" spans="1:10" s="109" customFormat="1" x14ac:dyDescent="0.3">
      <c r="A50" s="106"/>
      <c r="B50" s="107"/>
      <c r="C50" s="107"/>
      <c r="D50" s="102"/>
      <c r="E50" s="139"/>
      <c r="F50" s="139"/>
      <c r="G50" s="140"/>
      <c r="H50" s="140"/>
      <c r="I50" s="102"/>
      <c r="J50" s="108"/>
    </row>
    <row r="51" spans="1:10" s="109" customFormat="1" x14ac:dyDescent="0.3">
      <c r="A51" s="136" t="s">
        <v>304</v>
      </c>
      <c r="B51" s="137"/>
      <c r="C51" s="137"/>
      <c r="D51" s="138"/>
      <c r="E51" s="136" t="s">
        <v>305</v>
      </c>
      <c r="F51" s="137"/>
      <c r="G51" s="137"/>
      <c r="H51" s="137"/>
      <c r="I51" s="138"/>
      <c r="J51" s="104">
        <v>4089014</v>
      </c>
    </row>
    <row r="52" spans="1:10" s="109" customFormat="1" x14ac:dyDescent="0.3">
      <c r="A52" s="106"/>
      <c r="B52" s="107"/>
      <c r="C52" s="107"/>
      <c r="D52" s="102"/>
      <c r="E52" s="139"/>
      <c r="F52" s="139"/>
      <c r="G52" s="140"/>
      <c r="H52" s="140"/>
      <c r="I52" s="102"/>
      <c r="J52" s="108"/>
    </row>
    <row r="53" spans="1:10" s="109" customFormat="1" x14ac:dyDescent="0.3">
      <c r="A53" s="136" t="s">
        <v>306</v>
      </c>
      <c r="B53" s="137"/>
      <c r="C53" s="137"/>
      <c r="D53" s="138"/>
      <c r="E53" s="136" t="s">
        <v>307</v>
      </c>
      <c r="F53" s="137"/>
      <c r="G53" s="137"/>
      <c r="H53" s="137"/>
      <c r="I53" s="138"/>
      <c r="J53" s="104">
        <v>7700822</v>
      </c>
    </row>
    <row r="54" spans="1:10" s="109" customFormat="1" x14ac:dyDescent="0.3">
      <c r="A54" s="106"/>
      <c r="B54" s="107"/>
      <c r="C54" s="107"/>
      <c r="D54" s="102"/>
      <c r="E54" s="139"/>
      <c r="F54" s="139"/>
      <c r="G54" s="140"/>
      <c r="H54" s="140"/>
      <c r="I54" s="102"/>
      <c r="J54" s="108"/>
    </row>
    <row r="55" spans="1:10" s="109" customFormat="1" x14ac:dyDescent="0.3">
      <c r="A55" s="136" t="s">
        <v>308</v>
      </c>
      <c r="B55" s="137"/>
      <c r="C55" s="137"/>
      <c r="D55" s="138"/>
      <c r="E55" s="136" t="s">
        <v>309</v>
      </c>
      <c r="F55" s="137"/>
      <c r="G55" s="137"/>
      <c r="H55" s="137"/>
      <c r="I55" s="138"/>
      <c r="J55" s="104">
        <v>79524093</v>
      </c>
    </row>
    <row r="56" spans="1:10" s="109" customFormat="1" x14ac:dyDescent="0.3">
      <c r="A56" s="106"/>
      <c r="B56" s="107"/>
      <c r="C56" s="107"/>
      <c r="D56" s="102"/>
      <c r="E56" s="139"/>
      <c r="F56" s="139"/>
      <c r="G56" s="140"/>
      <c r="H56" s="140"/>
      <c r="I56" s="102"/>
      <c r="J56" s="108"/>
    </row>
    <row r="57" spans="1:10" s="109" customFormat="1" x14ac:dyDescent="0.3">
      <c r="A57" s="136" t="s">
        <v>310</v>
      </c>
      <c r="B57" s="137"/>
      <c r="C57" s="137"/>
      <c r="D57" s="138"/>
      <c r="E57" s="136" t="s">
        <v>311</v>
      </c>
      <c r="F57" s="137"/>
      <c r="G57" s="137"/>
      <c r="H57" s="137"/>
      <c r="I57" s="138"/>
      <c r="J57" s="104">
        <v>79535362</v>
      </c>
    </row>
    <row r="58" spans="1:10" s="109" customFormat="1" x14ac:dyDescent="0.3">
      <c r="A58" s="106"/>
      <c r="B58" s="107"/>
      <c r="C58" s="107"/>
      <c r="D58" s="102"/>
      <c r="E58" s="139"/>
      <c r="F58" s="139"/>
      <c r="G58" s="140"/>
      <c r="H58" s="140"/>
      <c r="I58" s="102"/>
      <c r="J58" s="108"/>
    </row>
    <row r="59" spans="1:10" s="109" customFormat="1" x14ac:dyDescent="0.3">
      <c r="A59" s="136" t="s">
        <v>312</v>
      </c>
      <c r="B59" s="137"/>
      <c r="C59" s="137"/>
      <c r="D59" s="138"/>
      <c r="E59" s="136" t="s">
        <v>313</v>
      </c>
      <c r="F59" s="137"/>
      <c r="G59" s="137"/>
      <c r="H59" s="137"/>
      <c r="I59" s="138"/>
      <c r="J59" s="104">
        <v>2638541</v>
      </c>
    </row>
    <row r="60" spans="1:10" s="109" customFormat="1" x14ac:dyDescent="0.3">
      <c r="A60" s="106"/>
      <c r="B60" s="107"/>
      <c r="C60" s="107"/>
      <c r="D60" s="102"/>
      <c r="E60" s="139"/>
      <c r="F60" s="139"/>
      <c r="G60" s="140"/>
      <c r="H60" s="140"/>
      <c r="I60" s="102"/>
      <c r="J60" s="108"/>
    </row>
    <row r="61" spans="1:10" s="109" customFormat="1" x14ac:dyDescent="0.3">
      <c r="A61" s="136" t="s">
        <v>314</v>
      </c>
      <c r="B61" s="137"/>
      <c r="C61" s="137"/>
      <c r="D61" s="138"/>
      <c r="E61" s="136" t="s">
        <v>315</v>
      </c>
      <c r="F61" s="137"/>
      <c r="G61" s="137"/>
      <c r="H61" s="137"/>
      <c r="I61" s="138"/>
      <c r="J61" s="104">
        <v>1581864</v>
      </c>
    </row>
    <row r="62" spans="1:10" x14ac:dyDescent="0.3">
      <c r="A62" s="96"/>
      <c r="B62" s="86"/>
      <c r="C62" s="86"/>
      <c r="D62" s="79"/>
      <c r="E62" s="119"/>
      <c r="F62" s="119"/>
      <c r="G62" s="134"/>
      <c r="H62" s="134"/>
      <c r="I62" s="79"/>
      <c r="J62" s="97" t="s">
        <v>273</v>
      </c>
    </row>
    <row r="63" spans="1:10" x14ac:dyDescent="0.3">
      <c r="A63" s="96"/>
      <c r="B63" s="86"/>
      <c r="C63" s="86"/>
      <c r="D63" s="79"/>
      <c r="E63" s="119"/>
      <c r="F63" s="119"/>
      <c r="G63" s="134"/>
      <c r="H63" s="134"/>
      <c r="I63" s="79"/>
      <c r="J63" s="97" t="s">
        <v>274</v>
      </c>
    </row>
    <row r="64" spans="1:10" ht="14.4" customHeight="1" x14ac:dyDescent="0.3">
      <c r="A64" s="112" t="s">
        <v>251</v>
      </c>
      <c r="B64" s="113"/>
      <c r="C64" s="129" t="s">
        <v>274</v>
      </c>
      <c r="D64" s="130"/>
      <c r="E64" s="131" t="s">
        <v>275</v>
      </c>
      <c r="F64" s="132"/>
      <c r="G64" s="133"/>
      <c r="H64" s="121"/>
      <c r="I64" s="121"/>
      <c r="J64" s="122"/>
    </row>
    <row r="65" spans="1:10" x14ac:dyDescent="0.3">
      <c r="A65" s="96"/>
      <c r="B65" s="86"/>
      <c r="C65" s="134"/>
      <c r="D65" s="134"/>
      <c r="E65" s="119"/>
      <c r="F65" s="119"/>
      <c r="G65" s="135" t="s">
        <v>276</v>
      </c>
      <c r="H65" s="135"/>
      <c r="I65" s="135"/>
      <c r="J65" s="70"/>
    </row>
    <row r="66" spans="1:10" ht="13.95" customHeight="1" x14ac:dyDescent="0.3">
      <c r="A66" s="112" t="s">
        <v>252</v>
      </c>
      <c r="B66" s="113"/>
      <c r="C66" s="120" t="s">
        <v>317</v>
      </c>
      <c r="D66" s="121"/>
      <c r="E66" s="121"/>
      <c r="F66" s="121"/>
      <c r="G66" s="121"/>
      <c r="H66" s="121"/>
      <c r="I66" s="121"/>
      <c r="J66" s="122"/>
    </row>
    <row r="67" spans="1:10" x14ac:dyDescent="0.3">
      <c r="A67" s="78"/>
      <c r="B67" s="79"/>
      <c r="C67" s="123" t="s">
        <v>253</v>
      </c>
      <c r="D67" s="123"/>
      <c r="E67" s="123"/>
      <c r="F67" s="123"/>
      <c r="G67" s="123"/>
      <c r="H67" s="123"/>
      <c r="I67" s="123"/>
      <c r="J67" s="81"/>
    </row>
    <row r="68" spans="1:10" x14ac:dyDescent="0.3">
      <c r="A68" s="112" t="s">
        <v>254</v>
      </c>
      <c r="B68" s="113"/>
      <c r="C68" s="124" t="s">
        <v>319</v>
      </c>
      <c r="D68" s="125"/>
      <c r="E68" s="126"/>
      <c r="F68" s="119"/>
      <c r="G68" s="119"/>
      <c r="H68" s="127"/>
      <c r="I68" s="127"/>
      <c r="J68" s="128"/>
    </row>
    <row r="69" spans="1:10" x14ac:dyDescent="0.3">
      <c r="A69" s="78"/>
      <c r="B69" s="79"/>
      <c r="C69" s="86"/>
      <c r="D69" s="79"/>
      <c r="E69" s="119"/>
      <c r="F69" s="119"/>
      <c r="G69" s="119"/>
      <c r="H69" s="119"/>
      <c r="I69" s="79"/>
      <c r="J69" s="81"/>
    </row>
    <row r="70" spans="1:10" ht="14.4" customHeight="1" x14ac:dyDescent="0.3">
      <c r="A70" s="112" t="s">
        <v>246</v>
      </c>
      <c r="B70" s="113"/>
      <c r="C70" s="120" t="s">
        <v>318</v>
      </c>
      <c r="D70" s="121"/>
      <c r="E70" s="121"/>
      <c r="F70" s="121"/>
      <c r="G70" s="121"/>
      <c r="H70" s="121"/>
      <c r="I70" s="121"/>
      <c r="J70" s="122"/>
    </row>
    <row r="71" spans="1:10" x14ac:dyDescent="0.3">
      <c r="A71" s="78"/>
      <c r="B71" s="79"/>
      <c r="C71" s="79"/>
      <c r="D71" s="79"/>
      <c r="E71" s="119"/>
      <c r="F71" s="119"/>
      <c r="G71" s="119"/>
      <c r="H71" s="119"/>
      <c r="I71" s="79"/>
      <c r="J71" s="81"/>
    </row>
    <row r="72" spans="1:10" x14ac:dyDescent="0.3">
      <c r="A72" s="112" t="s">
        <v>277</v>
      </c>
      <c r="B72" s="113"/>
      <c r="C72" s="114"/>
      <c r="D72" s="115"/>
      <c r="E72" s="115"/>
      <c r="F72" s="115"/>
      <c r="G72" s="115"/>
      <c r="H72" s="115"/>
      <c r="I72" s="115"/>
      <c r="J72" s="116"/>
    </row>
    <row r="73" spans="1:10" ht="14.4" customHeight="1" x14ac:dyDescent="0.3">
      <c r="A73" s="78"/>
      <c r="B73" s="79"/>
      <c r="C73" s="117" t="s">
        <v>278</v>
      </c>
      <c r="D73" s="117"/>
      <c r="E73" s="117"/>
      <c r="F73" s="117"/>
      <c r="G73" s="79"/>
      <c r="H73" s="79"/>
      <c r="I73" s="79"/>
      <c r="J73" s="81"/>
    </row>
    <row r="74" spans="1:10" x14ac:dyDescent="0.3">
      <c r="A74" s="112" t="s">
        <v>279</v>
      </c>
      <c r="B74" s="113"/>
      <c r="C74" s="114"/>
      <c r="D74" s="115"/>
      <c r="E74" s="115"/>
      <c r="F74" s="115"/>
      <c r="G74" s="115"/>
      <c r="H74" s="115"/>
      <c r="I74" s="115"/>
      <c r="J74" s="116"/>
    </row>
    <row r="75" spans="1:10" ht="14.4" customHeight="1" x14ac:dyDescent="0.3">
      <c r="A75" s="98"/>
      <c r="B75" s="99"/>
      <c r="C75" s="118" t="s">
        <v>280</v>
      </c>
      <c r="D75" s="118"/>
      <c r="E75" s="118"/>
      <c r="F75" s="118"/>
      <c r="G75" s="118"/>
      <c r="H75" s="99"/>
      <c r="I75" s="99"/>
      <c r="J75" s="100"/>
    </row>
    <row r="82" ht="27" customHeight="1" x14ac:dyDescent="0.3"/>
    <row r="86" ht="38.4" customHeight="1" x14ac:dyDescent="0.3"/>
  </sheetData>
  <sheetProtection algorithmName="SHA-512" hashValue="QrGH4OQWiGlAaZAwlEhqlwzfXLrgBsWrWlNsCbs56N+8H3hxY4Fss08l4QqZS+C853Zef0FW9BFPLwgnWLFAZQ==" saltValue="s1KWVsHYtQUr03ul0Y4ezw==" spinCount="100000" sheet="1" formatCells="0" insertRows="0"/>
  <mergeCells count="150">
    <mergeCell ref="E58:F58"/>
    <mergeCell ref="G58:H58"/>
    <mergeCell ref="A59:D59"/>
    <mergeCell ref="E59:I59"/>
    <mergeCell ref="E60:F60"/>
    <mergeCell ref="G60:H60"/>
    <mergeCell ref="A61:D61"/>
    <mergeCell ref="E61:I61"/>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2:F62"/>
    <mergeCell ref="G62:H62"/>
    <mergeCell ref="E63:F63"/>
    <mergeCell ref="G63:H63"/>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66:B66"/>
    <mergeCell ref="C66:J66"/>
    <mergeCell ref="C67:I67"/>
    <mergeCell ref="A68:B68"/>
    <mergeCell ref="C68:E68"/>
    <mergeCell ref="F68:G68"/>
    <mergeCell ref="H68:J68"/>
    <mergeCell ref="A64:B64"/>
    <mergeCell ref="C64:D64"/>
    <mergeCell ref="E64:F64"/>
    <mergeCell ref="G64:J64"/>
    <mergeCell ref="C65:D65"/>
    <mergeCell ref="E65:F65"/>
    <mergeCell ref="G65:I65"/>
    <mergeCell ref="A72:B72"/>
    <mergeCell ref="C72:J72"/>
    <mergeCell ref="C73:F73"/>
    <mergeCell ref="A74:B74"/>
    <mergeCell ref="C74:J74"/>
    <mergeCell ref="C75:G75"/>
    <mergeCell ref="E69:F69"/>
    <mergeCell ref="G69:H69"/>
    <mergeCell ref="A70:B70"/>
    <mergeCell ref="C70:J70"/>
    <mergeCell ref="E71:F71"/>
    <mergeCell ref="G71:H71"/>
  </mergeCells>
  <dataValidations count="3">
    <dataValidation type="list" allowBlank="1" showInputMessage="1" showErrorMessage="1" sqref="C64:D64">
      <formula1>$J$62:$J$63</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61"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topLeftCell="C52" zoomScale="120" zoomScaleNormal="120" zoomScaleSheetLayoutView="140" workbookViewId="0">
      <selection activeCell="M33" sqref="M33"/>
    </sheetView>
  </sheetViews>
  <sheetFormatPr defaultColWidth="8.88671875" defaultRowHeight="13.2" x14ac:dyDescent="0.25"/>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x14ac:dyDescent="0.25">
      <c r="A1" s="179" t="s">
        <v>1</v>
      </c>
      <c r="B1" s="180"/>
      <c r="C1" s="180"/>
      <c r="D1" s="180"/>
      <c r="E1" s="180"/>
      <c r="F1" s="180"/>
      <c r="G1" s="180"/>
      <c r="H1" s="180"/>
    </row>
    <row r="2" spans="1:9" x14ac:dyDescent="0.25">
      <c r="A2" s="181" t="s">
        <v>321</v>
      </c>
      <c r="B2" s="182"/>
      <c r="C2" s="182"/>
      <c r="D2" s="182"/>
      <c r="E2" s="182"/>
      <c r="F2" s="182"/>
      <c r="G2" s="182"/>
      <c r="H2" s="182"/>
    </row>
    <row r="3" spans="1:9" x14ac:dyDescent="0.25">
      <c r="A3" s="190" t="s">
        <v>12</v>
      </c>
      <c r="B3" s="191"/>
      <c r="C3" s="191"/>
      <c r="D3" s="191"/>
      <c r="E3" s="191"/>
      <c r="F3" s="191"/>
      <c r="G3" s="191"/>
      <c r="H3" s="191"/>
      <c r="I3" s="192"/>
    </row>
    <row r="4" spans="1:9" x14ac:dyDescent="0.25">
      <c r="A4" s="187" t="s">
        <v>316</v>
      </c>
      <c r="B4" s="188"/>
      <c r="C4" s="188"/>
      <c r="D4" s="188"/>
      <c r="E4" s="188"/>
      <c r="F4" s="188"/>
      <c r="G4" s="188"/>
      <c r="H4" s="188"/>
      <c r="I4" s="189"/>
    </row>
    <row r="5" spans="1:9" ht="51" x14ac:dyDescent="0.25">
      <c r="A5" s="185" t="s">
        <v>2</v>
      </c>
      <c r="B5" s="186"/>
      <c r="C5" s="186"/>
      <c r="D5" s="186"/>
      <c r="E5" s="186"/>
      <c r="F5" s="186"/>
      <c r="G5" s="2" t="s">
        <v>4</v>
      </c>
      <c r="H5" s="26" t="s">
        <v>227</v>
      </c>
      <c r="I5" s="26" t="s">
        <v>228</v>
      </c>
    </row>
    <row r="6" spans="1:9" x14ac:dyDescent="0.25">
      <c r="A6" s="183">
        <v>1</v>
      </c>
      <c r="B6" s="184"/>
      <c r="C6" s="184"/>
      <c r="D6" s="184"/>
      <c r="E6" s="184"/>
      <c r="F6" s="184"/>
      <c r="G6" s="3">
        <v>2</v>
      </c>
      <c r="H6" s="26">
        <v>3</v>
      </c>
      <c r="I6" s="26">
        <v>4</v>
      </c>
    </row>
    <row r="7" spans="1:9" x14ac:dyDescent="0.25">
      <c r="A7" s="172"/>
      <c r="B7" s="172"/>
      <c r="C7" s="172"/>
      <c r="D7" s="172"/>
      <c r="E7" s="172"/>
      <c r="F7" s="172"/>
      <c r="G7" s="172"/>
      <c r="H7" s="172"/>
      <c r="I7" s="173"/>
    </row>
    <row r="8" spans="1:9" x14ac:dyDescent="0.25">
      <c r="A8" s="174" t="s">
        <v>14</v>
      </c>
      <c r="B8" s="175"/>
      <c r="C8" s="175"/>
      <c r="D8" s="175"/>
      <c r="E8" s="175"/>
      <c r="F8" s="175"/>
      <c r="G8" s="175"/>
      <c r="H8" s="175"/>
      <c r="I8" s="175"/>
    </row>
    <row r="9" spans="1:9" ht="28.5" customHeight="1" x14ac:dyDescent="0.25">
      <c r="A9" s="176" t="s">
        <v>22</v>
      </c>
      <c r="B9" s="176"/>
      <c r="C9" s="176"/>
      <c r="D9" s="176"/>
      <c r="E9" s="176"/>
      <c r="F9" s="176"/>
      <c r="G9" s="4">
        <v>1</v>
      </c>
      <c r="H9" s="27">
        <f>H10+H11+H12</f>
        <v>26149082705</v>
      </c>
      <c r="I9" s="27">
        <f>I10+I11+I12</f>
        <v>29226477506</v>
      </c>
    </row>
    <row r="10" spans="1:9" x14ac:dyDescent="0.25">
      <c r="A10" s="177" t="s">
        <v>23</v>
      </c>
      <c r="B10" s="177"/>
      <c r="C10" s="177"/>
      <c r="D10" s="177"/>
      <c r="E10" s="177"/>
      <c r="F10" s="177"/>
      <c r="G10" s="5">
        <v>2</v>
      </c>
      <c r="H10" s="28">
        <v>3242714651</v>
      </c>
      <c r="I10" s="28">
        <v>4577669003</v>
      </c>
    </row>
    <row r="11" spans="1:9" x14ac:dyDescent="0.25">
      <c r="A11" s="177" t="s">
        <v>24</v>
      </c>
      <c r="B11" s="177"/>
      <c r="C11" s="177"/>
      <c r="D11" s="177"/>
      <c r="E11" s="177"/>
      <c r="F11" s="177"/>
      <c r="G11" s="5">
        <v>3</v>
      </c>
      <c r="H11" s="28">
        <v>20419003303</v>
      </c>
      <c r="I11" s="28">
        <v>21724020330</v>
      </c>
    </row>
    <row r="12" spans="1:9" x14ac:dyDescent="0.25">
      <c r="A12" s="170" t="s">
        <v>25</v>
      </c>
      <c r="B12" s="170"/>
      <c r="C12" s="170"/>
      <c r="D12" s="170"/>
      <c r="E12" s="170"/>
      <c r="F12" s="170"/>
      <c r="G12" s="5">
        <v>4</v>
      </c>
      <c r="H12" s="28">
        <v>2487364751</v>
      </c>
      <c r="I12" s="28">
        <v>2924788173</v>
      </c>
    </row>
    <row r="13" spans="1:9" x14ac:dyDescent="0.25">
      <c r="A13" s="178" t="s">
        <v>26</v>
      </c>
      <c r="B13" s="178"/>
      <c r="C13" s="178"/>
      <c r="D13" s="178"/>
      <c r="E13" s="178"/>
      <c r="F13" s="178"/>
      <c r="G13" s="4">
        <v>5</v>
      </c>
      <c r="H13" s="29">
        <f>H14+H15+H16+H17</f>
        <v>1634307809</v>
      </c>
      <c r="I13" s="29">
        <f>I14+I15+I16+I17</f>
        <v>1883082143</v>
      </c>
    </row>
    <row r="14" spans="1:9" x14ac:dyDescent="0.25">
      <c r="A14" s="171" t="s">
        <v>27</v>
      </c>
      <c r="B14" s="171"/>
      <c r="C14" s="171"/>
      <c r="D14" s="171"/>
      <c r="E14" s="171"/>
      <c r="F14" s="171"/>
      <c r="G14" s="5">
        <v>6</v>
      </c>
      <c r="H14" s="28">
        <v>1584851627</v>
      </c>
      <c r="I14" s="28">
        <v>1856708794</v>
      </c>
    </row>
    <row r="15" spans="1:9" x14ac:dyDescent="0.25">
      <c r="A15" s="171" t="s">
        <v>28</v>
      </c>
      <c r="B15" s="171"/>
      <c r="C15" s="171"/>
      <c r="D15" s="171"/>
      <c r="E15" s="171"/>
      <c r="F15" s="171"/>
      <c r="G15" s="5">
        <v>7</v>
      </c>
      <c r="H15" s="28">
        <v>10241752</v>
      </c>
      <c r="I15" s="28">
        <v>3762211</v>
      </c>
    </row>
    <row r="16" spans="1:9" x14ac:dyDescent="0.25">
      <c r="A16" s="171" t="s">
        <v>29</v>
      </c>
      <c r="B16" s="171"/>
      <c r="C16" s="171"/>
      <c r="D16" s="171"/>
      <c r="E16" s="171"/>
      <c r="F16" s="171"/>
      <c r="G16" s="5">
        <v>8</v>
      </c>
      <c r="H16" s="28">
        <v>39214430</v>
      </c>
      <c r="I16" s="28">
        <v>22611138</v>
      </c>
    </row>
    <row r="17" spans="1:9" x14ac:dyDescent="0.25">
      <c r="A17" s="171" t="s">
        <v>30</v>
      </c>
      <c r="B17" s="171"/>
      <c r="C17" s="171"/>
      <c r="D17" s="171"/>
      <c r="E17" s="171"/>
      <c r="F17" s="171"/>
      <c r="G17" s="5">
        <v>9</v>
      </c>
      <c r="H17" s="28">
        <v>0</v>
      </c>
      <c r="I17" s="28">
        <v>0</v>
      </c>
    </row>
    <row r="18" spans="1:9" ht="32.4" customHeight="1" x14ac:dyDescent="0.25">
      <c r="A18" s="178" t="s">
        <v>31</v>
      </c>
      <c r="B18" s="178"/>
      <c r="C18" s="178"/>
      <c r="D18" s="178"/>
      <c r="E18" s="178"/>
      <c r="F18" s="178"/>
      <c r="G18" s="4">
        <v>10</v>
      </c>
      <c r="H18" s="29">
        <f>H19+H20+H21</f>
        <v>402826306</v>
      </c>
      <c r="I18" s="29">
        <f>I19+I20+I21</f>
        <v>369200711</v>
      </c>
    </row>
    <row r="19" spans="1:9" x14ac:dyDescent="0.25">
      <c r="A19" s="171" t="s">
        <v>28</v>
      </c>
      <c r="B19" s="171"/>
      <c r="C19" s="171"/>
      <c r="D19" s="171"/>
      <c r="E19" s="171"/>
      <c r="F19" s="171"/>
      <c r="G19" s="5">
        <v>11</v>
      </c>
      <c r="H19" s="28">
        <v>402826306</v>
      </c>
      <c r="I19" s="28">
        <v>369200711</v>
      </c>
    </row>
    <row r="20" spans="1:9" x14ac:dyDescent="0.25">
      <c r="A20" s="171" t="s">
        <v>29</v>
      </c>
      <c r="B20" s="171"/>
      <c r="C20" s="171"/>
      <c r="D20" s="171"/>
      <c r="E20" s="171"/>
      <c r="F20" s="171"/>
      <c r="G20" s="5">
        <v>12</v>
      </c>
      <c r="H20" s="28">
        <v>0</v>
      </c>
      <c r="I20" s="28">
        <v>0</v>
      </c>
    </row>
    <row r="21" spans="1:9" x14ac:dyDescent="0.25">
      <c r="A21" s="171" t="s">
        <v>30</v>
      </c>
      <c r="B21" s="171"/>
      <c r="C21" s="171"/>
      <c r="D21" s="171"/>
      <c r="E21" s="171"/>
      <c r="F21" s="171"/>
      <c r="G21" s="5">
        <v>13</v>
      </c>
      <c r="H21" s="28">
        <v>0</v>
      </c>
      <c r="I21" s="28">
        <v>0</v>
      </c>
    </row>
    <row r="22" spans="1:9" x14ac:dyDescent="0.25">
      <c r="A22" s="178" t="s">
        <v>32</v>
      </c>
      <c r="B22" s="178"/>
      <c r="C22" s="178"/>
      <c r="D22" s="178"/>
      <c r="E22" s="178"/>
      <c r="F22" s="178"/>
      <c r="G22" s="4">
        <v>14</v>
      </c>
      <c r="H22" s="29">
        <f>H23+H24</f>
        <v>297241</v>
      </c>
      <c r="I22" s="29">
        <f>I23+I24</f>
        <v>3918001</v>
      </c>
    </row>
    <row r="23" spans="1:9" x14ac:dyDescent="0.25">
      <c r="A23" s="171" t="s">
        <v>29</v>
      </c>
      <c r="B23" s="171"/>
      <c r="C23" s="171"/>
      <c r="D23" s="171"/>
      <c r="E23" s="171"/>
      <c r="F23" s="171"/>
      <c r="G23" s="5">
        <v>15</v>
      </c>
      <c r="H23" s="28">
        <v>47221</v>
      </c>
      <c r="I23" s="28">
        <v>47959</v>
      </c>
    </row>
    <row r="24" spans="1:9" x14ac:dyDescent="0.25">
      <c r="A24" s="171" t="s">
        <v>30</v>
      </c>
      <c r="B24" s="171"/>
      <c r="C24" s="171"/>
      <c r="D24" s="171"/>
      <c r="E24" s="171"/>
      <c r="F24" s="171"/>
      <c r="G24" s="5">
        <v>16</v>
      </c>
      <c r="H24" s="28">
        <v>250020</v>
      </c>
      <c r="I24" s="28">
        <v>3870042</v>
      </c>
    </row>
    <row r="25" spans="1:9" ht="22.95" customHeight="1" x14ac:dyDescent="0.25">
      <c r="A25" s="178" t="s">
        <v>33</v>
      </c>
      <c r="B25" s="178"/>
      <c r="C25" s="178"/>
      <c r="D25" s="178"/>
      <c r="E25" s="178"/>
      <c r="F25" s="178"/>
      <c r="G25" s="4">
        <v>17</v>
      </c>
      <c r="H25" s="29">
        <f>H26+H27+H28</f>
        <v>13503914073</v>
      </c>
      <c r="I25" s="29">
        <f>I26+I27+I28</f>
        <v>12244580398</v>
      </c>
    </row>
    <row r="26" spans="1:9" x14ac:dyDescent="0.25">
      <c r="A26" s="171" t="s">
        <v>28</v>
      </c>
      <c r="B26" s="171"/>
      <c r="C26" s="171"/>
      <c r="D26" s="171"/>
      <c r="E26" s="171"/>
      <c r="F26" s="171"/>
      <c r="G26" s="5">
        <v>18</v>
      </c>
      <c r="H26" s="28">
        <v>5933296</v>
      </c>
      <c r="I26" s="28">
        <v>5551407</v>
      </c>
    </row>
    <row r="27" spans="1:9" x14ac:dyDescent="0.25">
      <c r="A27" s="171" t="s">
        <v>29</v>
      </c>
      <c r="B27" s="171"/>
      <c r="C27" s="171"/>
      <c r="D27" s="171"/>
      <c r="E27" s="171"/>
      <c r="F27" s="171"/>
      <c r="G27" s="5">
        <v>19</v>
      </c>
      <c r="H27" s="28">
        <v>13497980777</v>
      </c>
      <c r="I27" s="28">
        <v>12239028991</v>
      </c>
    </row>
    <row r="28" spans="1:9" x14ac:dyDescent="0.25">
      <c r="A28" s="171" t="s">
        <v>30</v>
      </c>
      <c r="B28" s="171"/>
      <c r="C28" s="171"/>
      <c r="D28" s="171"/>
      <c r="E28" s="171"/>
      <c r="F28" s="171"/>
      <c r="G28" s="5">
        <v>20</v>
      </c>
      <c r="H28" s="28">
        <v>0</v>
      </c>
      <c r="I28" s="28">
        <v>0</v>
      </c>
    </row>
    <row r="29" spans="1:9" x14ac:dyDescent="0.25">
      <c r="A29" s="178" t="s">
        <v>34</v>
      </c>
      <c r="B29" s="178"/>
      <c r="C29" s="178"/>
      <c r="D29" s="178"/>
      <c r="E29" s="178"/>
      <c r="F29" s="178"/>
      <c r="G29" s="4">
        <v>21</v>
      </c>
      <c r="H29" s="29">
        <f>H30+H31</f>
        <v>100507206218</v>
      </c>
      <c r="I29" s="29">
        <f>I30+I31</f>
        <v>103522971311</v>
      </c>
    </row>
    <row r="30" spans="1:9" x14ac:dyDescent="0.25">
      <c r="A30" s="171" t="s">
        <v>29</v>
      </c>
      <c r="B30" s="171"/>
      <c r="C30" s="171"/>
      <c r="D30" s="171"/>
      <c r="E30" s="171"/>
      <c r="F30" s="171"/>
      <c r="G30" s="5">
        <v>22</v>
      </c>
      <c r="H30" s="28">
        <v>800540</v>
      </c>
      <c r="I30" s="28">
        <v>79518394</v>
      </c>
    </row>
    <row r="31" spans="1:9" x14ac:dyDescent="0.25">
      <c r="A31" s="171" t="s">
        <v>30</v>
      </c>
      <c r="B31" s="171"/>
      <c r="C31" s="171"/>
      <c r="D31" s="171"/>
      <c r="E31" s="171"/>
      <c r="F31" s="171"/>
      <c r="G31" s="5">
        <v>23</v>
      </c>
      <c r="H31" s="28">
        <v>100506405678</v>
      </c>
      <c r="I31" s="28">
        <v>103443452917</v>
      </c>
    </row>
    <row r="32" spans="1:9" x14ac:dyDescent="0.25">
      <c r="A32" s="171" t="s">
        <v>35</v>
      </c>
      <c r="B32" s="171"/>
      <c r="C32" s="171"/>
      <c r="D32" s="171"/>
      <c r="E32" s="171"/>
      <c r="F32" s="171"/>
      <c r="G32" s="5">
        <v>24</v>
      </c>
      <c r="H32" s="28">
        <v>24784780</v>
      </c>
      <c r="I32" s="28">
        <v>91802</v>
      </c>
    </row>
    <row r="33" spans="1:9" ht="23.4" customHeight="1" x14ac:dyDescent="0.25">
      <c r="A33" s="171" t="s">
        <v>36</v>
      </c>
      <c r="B33" s="171"/>
      <c r="C33" s="171"/>
      <c r="D33" s="171"/>
      <c r="E33" s="171"/>
      <c r="F33" s="171"/>
      <c r="G33" s="5">
        <v>25</v>
      </c>
      <c r="H33" s="28">
        <v>0</v>
      </c>
      <c r="I33" s="28">
        <v>0</v>
      </c>
    </row>
    <row r="34" spans="1:9" x14ac:dyDescent="0.25">
      <c r="A34" s="171" t="s">
        <v>37</v>
      </c>
      <c r="B34" s="171"/>
      <c r="C34" s="171"/>
      <c r="D34" s="171"/>
      <c r="E34" s="171"/>
      <c r="F34" s="171"/>
      <c r="G34" s="5">
        <v>26</v>
      </c>
      <c r="H34" s="28">
        <v>81133623</v>
      </c>
      <c r="I34" s="28">
        <v>96425274</v>
      </c>
    </row>
    <row r="35" spans="1:9" x14ac:dyDescent="0.25">
      <c r="A35" s="171" t="s">
        <v>38</v>
      </c>
      <c r="B35" s="171"/>
      <c r="C35" s="171"/>
      <c r="D35" s="171"/>
      <c r="E35" s="171"/>
      <c r="F35" s="171"/>
      <c r="G35" s="5">
        <v>27</v>
      </c>
      <c r="H35" s="28">
        <v>2128621485</v>
      </c>
      <c r="I35" s="28">
        <v>2052889458</v>
      </c>
    </row>
    <row r="36" spans="1:9" x14ac:dyDescent="0.25">
      <c r="A36" s="171" t="s">
        <v>39</v>
      </c>
      <c r="B36" s="171"/>
      <c r="C36" s="171"/>
      <c r="D36" s="171"/>
      <c r="E36" s="171"/>
      <c r="F36" s="171"/>
      <c r="G36" s="5">
        <v>28</v>
      </c>
      <c r="H36" s="28">
        <v>359867892</v>
      </c>
      <c r="I36" s="28">
        <v>375255875</v>
      </c>
    </row>
    <row r="37" spans="1:9" x14ac:dyDescent="0.25">
      <c r="A37" s="171" t="s">
        <v>40</v>
      </c>
      <c r="B37" s="171"/>
      <c r="C37" s="171"/>
      <c r="D37" s="171"/>
      <c r="E37" s="171"/>
      <c r="F37" s="171"/>
      <c r="G37" s="5">
        <v>29</v>
      </c>
      <c r="H37" s="28">
        <v>435741637</v>
      </c>
      <c r="I37" s="28">
        <v>514117833</v>
      </c>
    </row>
    <row r="38" spans="1:9" x14ac:dyDescent="0.25">
      <c r="A38" s="171" t="s">
        <v>41</v>
      </c>
      <c r="B38" s="171"/>
      <c r="C38" s="171"/>
      <c r="D38" s="171"/>
      <c r="E38" s="171"/>
      <c r="F38" s="171"/>
      <c r="G38" s="5">
        <v>30</v>
      </c>
      <c r="H38" s="28">
        <v>269735179</v>
      </c>
      <c r="I38" s="28">
        <v>317368077</v>
      </c>
    </row>
    <row r="39" spans="1:9" ht="31.2" customHeight="1" x14ac:dyDescent="0.25">
      <c r="A39" s="171" t="s">
        <v>42</v>
      </c>
      <c r="B39" s="171"/>
      <c r="C39" s="171"/>
      <c r="D39" s="171"/>
      <c r="E39" s="171"/>
      <c r="F39" s="171"/>
      <c r="G39" s="5">
        <v>31</v>
      </c>
      <c r="H39" s="28">
        <v>69197643</v>
      </c>
      <c r="I39" s="28">
        <v>69197643</v>
      </c>
    </row>
    <row r="40" spans="1:9" x14ac:dyDescent="0.25">
      <c r="A40" s="195" t="s">
        <v>43</v>
      </c>
      <c r="B40" s="195"/>
      <c r="C40" s="195"/>
      <c r="D40" s="195"/>
      <c r="E40" s="195"/>
      <c r="F40" s="195"/>
      <c r="G40" s="4">
        <v>32</v>
      </c>
      <c r="H40" s="27">
        <f>H9+H13+H18+H22+H25+H29+H32+H33+H34+H35+H36+H37+H38+H39</f>
        <v>145566716591</v>
      </c>
      <c r="I40" s="27">
        <f>I9+I13+I18+I22+I25+I29+I32+I33+I34+I35+I36+I37+I38+I39</f>
        <v>150675576032</v>
      </c>
    </row>
    <row r="41" spans="1:9" x14ac:dyDescent="0.25">
      <c r="A41" s="174" t="s">
        <v>15</v>
      </c>
      <c r="B41" s="175"/>
      <c r="C41" s="175"/>
      <c r="D41" s="175"/>
      <c r="E41" s="175"/>
      <c r="F41" s="175"/>
      <c r="G41" s="175"/>
      <c r="H41" s="175"/>
      <c r="I41" s="175"/>
    </row>
    <row r="42" spans="1:9" x14ac:dyDescent="0.25">
      <c r="A42" s="194" t="s">
        <v>44</v>
      </c>
      <c r="B42" s="178"/>
      <c r="C42" s="178"/>
      <c r="D42" s="178"/>
      <c r="E42" s="178"/>
      <c r="F42" s="178"/>
      <c r="G42" s="4">
        <v>33</v>
      </c>
      <c r="H42" s="27">
        <f>H43+H44+H45+H46+H47</f>
        <v>1446897544</v>
      </c>
      <c r="I42" s="27">
        <f>I43+I44+I45+I46+I47</f>
        <v>1660603317</v>
      </c>
    </row>
    <row r="43" spans="1:9" x14ac:dyDescent="0.25">
      <c r="A43" s="171" t="s">
        <v>45</v>
      </c>
      <c r="B43" s="171"/>
      <c r="C43" s="171"/>
      <c r="D43" s="171"/>
      <c r="E43" s="171"/>
      <c r="F43" s="171"/>
      <c r="G43" s="5">
        <v>34</v>
      </c>
      <c r="H43" s="28">
        <v>1446897544</v>
      </c>
      <c r="I43" s="28">
        <v>1660603317</v>
      </c>
    </row>
    <row r="44" spans="1:9" x14ac:dyDescent="0.25">
      <c r="A44" s="171" t="s">
        <v>46</v>
      </c>
      <c r="B44" s="171"/>
      <c r="C44" s="171"/>
      <c r="D44" s="171"/>
      <c r="E44" s="171"/>
      <c r="F44" s="171"/>
      <c r="G44" s="5">
        <v>35</v>
      </c>
      <c r="H44" s="28">
        <v>0</v>
      </c>
      <c r="I44" s="28">
        <v>0</v>
      </c>
    </row>
    <row r="45" spans="1:9" x14ac:dyDescent="0.25">
      <c r="A45" s="171" t="s">
        <v>47</v>
      </c>
      <c r="B45" s="171"/>
      <c r="C45" s="171"/>
      <c r="D45" s="171"/>
      <c r="E45" s="171"/>
      <c r="F45" s="171"/>
      <c r="G45" s="5">
        <v>36</v>
      </c>
      <c r="H45" s="28">
        <v>0</v>
      </c>
      <c r="I45" s="28">
        <v>0</v>
      </c>
    </row>
    <row r="46" spans="1:9" x14ac:dyDescent="0.25">
      <c r="A46" s="171" t="s">
        <v>48</v>
      </c>
      <c r="B46" s="171"/>
      <c r="C46" s="171"/>
      <c r="D46" s="171"/>
      <c r="E46" s="171"/>
      <c r="F46" s="171"/>
      <c r="G46" s="5">
        <v>37</v>
      </c>
      <c r="H46" s="28">
        <v>0</v>
      </c>
      <c r="I46" s="28">
        <v>0</v>
      </c>
    </row>
    <row r="47" spans="1:9" x14ac:dyDescent="0.25">
      <c r="A47" s="171" t="s">
        <v>49</v>
      </c>
      <c r="B47" s="171"/>
      <c r="C47" s="171"/>
      <c r="D47" s="171"/>
      <c r="E47" s="171"/>
      <c r="F47" s="171"/>
      <c r="G47" s="5">
        <v>38</v>
      </c>
      <c r="H47" s="28">
        <v>0</v>
      </c>
      <c r="I47" s="28">
        <v>0</v>
      </c>
    </row>
    <row r="48" spans="1:9" ht="22.2" customHeight="1" x14ac:dyDescent="0.25">
      <c r="A48" s="194" t="s">
        <v>50</v>
      </c>
      <c r="B48" s="178"/>
      <c r="C48" s="178"/>
      <c r="D48" s="178"/>
      <c r="E48" s="178"/>
      <c r="F48" s="178"/>
      <c r="G48" s="4">
        <v>39</v>
      </c>
      <c r="H48" s="27">
        <f>H49+H50+H51</f>
        <v>124443</v>
      </c>
      <c r="I48" s="27">
        <f>I49+I50+I51</f>
        <v>60354</v>
      </c>
    </row>
    <row r="49" spans="1:9" x14ac:dyDescent="0.25">
      <c r="A49" s="171" t="s">
        <v>47</v>
      </c>
      <c r="B49" s="171"/>
      <c r="C49" s="171"/>
      <c r="D49" s="171"/>
      <c r="E49" s="171"/>
      <c r="F49" s="171"/>
      <c r="G49" s="5">
        <v>40</v>
      </c>
      <c r="H49" s="28">
        <v>0</v>
      </c>
      <c r="I49" s="28">
        <v>0</v>
      </c>
    </row>
    <row r="50" spans="1:9" x14ac:dyDescent="0.25">
      <c r="A50" s="171" t="s">
        <v>48</v>
      </c>
      <c r="B50" s="171"/>
      <c r="C50" s="171"/>
      <c r="D50" s="171"/>
      <c r="E50" s="171"/>
      <c r="F50" s="171"/>
      <c r="G50" s="5">
        <v>41</v>
      </c>
      <c r="H50" s="28">
        <v>0</v>
      </c>
      <c r="I50" s="28">
        <v>0</v>
      </c>
    </row>
    <row r="51" spans="1:9" x14ac:dyDescent="0.25">
      <c r="A51" s="171" t="s">
        <v>49</v>
      </c>
      <c r="B51" s="171"/>
      <c r="C51" s="171"/>
      <c r="D51" s="171"/>
      <c r="E51" s="171"/>
      <c r="F51" s="171"/>
      <c r="G51" s="5">
        <v>42</v>
      </c>
      <c r="H51" s="28">
        <v>124443</v>
      </c>
      <c r="I51" s="28">
        <v>60354</v>
      </c>
    </row>
    <row r="52" spans="1:9" x14ac:dyDescent="0.25">
      <c r="A52" s="194" t="s">
        <v>51</v>
      </c>
      <c r="B52" s="178"/>
      <c r="C52" s="178"/>
      <c r="D52" s="178"/>
      <c r="E52" s="178"/>
      <c r="F52" s="178"/>
      <c r="G52" s="4">
        <v>43</v>
      </c>
      <c r="H52" s="27">
        <f>H53+H54+H55</f>
        <v>122115110281</v>
      </c>
      <c r="I52" s="27">
        <f>I53+I54+I55</f>
        <v>126618843750</v>
      </c>
    </row>
    <row r="53" spans="1:9" x14ac:dyDescent="0.25">
      <c r="A53" s="171" t="s">
        <v>47</v>
      </c>
      <c r="B53" s="171"/>
      <c r="C53" s="171"/>
      <c r="D53" s="171"/>
      <c r="E53" s="171"/>
      <c r="F53" s="171"/>
      <c r="G53" s="5">
        <v>44</v>
      </c>
      <c r="H53" s="28">
        <v>121564531875</v>
      </c>
      <c r="I53" s="28">
        <v>126075986375</v>
      </c>
    </row>
    <row r="54" spans="1:9" x14ac:dyDescent="0.25">
      <c r="A54" s="171" t="s">
        <v>48</v>
      </c>
      <c r="B54" s="171"/>
      <c r="C54" s="171"/>
      <c r="D54" s="171"/>
      <c r="E54" s="171"/>
      <c r="F54" s="171"/>
      <c r="G54" s="5">
        <v>45</v>
      </c>
      <c r="H54" s="28">
        <v>55249468</v>
      </c>
      <c r="I54" s="28">
        <v>56529322</v>
      </c>
    </row>
    <row r="55" spans="1:9" x14ac:dyDescent="0.25">
      <c r="A55" s="171" t="s">
        <v>49</v>
      </c>
      <c r="B55" s="171"/>
      <c r="C55" s="171"/>
      <c r="D55" s="171"/>
      <c r="E55" s="171"/>
      <c r="F55" s="171"/>
      <c r="G55" s="5">
        <v>46</v>
      </c>
      <c r="H55" s="28">
        <v>495328938</v>
      </c>
      <c r="I55" s="28">
        <v>486328053</v>
      </c>
    </row>
    <row r="56" spans="1:9" x14ac:dyDescent="0.25">
      <c r="A56" s="171" t="s">
        <v>52</v>
      </c>
      <c r="B56" s="171"/>
      <c r="C56" s="171"/>
      <c r="D56" s="171"/>
      <c r="E56" s="171"/>
      <c r="F56" s="171"/>
      <c r="G56" s="5">
        <v>47</v>
      </c>
      <c r="H56" s="28">
        <v>0</v>
      </c>
      <c r="I56" s="28">
        <v>2728570</v>
      </c>
    </row>
    <row r="57" spans="1:9" ht="26.4" customHeight="1" x14ac:dyDescent="0.25">
      <c r="A57" s="193" t="s">
        <v>53</v>
      </c>
      <c r="B57" s="193"/>
      <c r="C57" s="193"/>
      <c r="D57" s="193"/>
      <c r="E57" s="193"/>
      <c r="F57" s="193"/>
      <c r="G57" s="5">
        <v>48</v>
      </c>
      <c r="H57" s="28">
        <v>0</v>
      </c>
      <c r="I57" s="28">
        <v>0</v>
      </c>
    </row>
    <row r="58" spans="1:9" x14ac:dyDescent="0.25">
      <c r="A58" s="193" t="s">
        <v>54</v>
      </c>
      <c r="B58" s="193"/>
      <c r="C58" s="193"/>
      <c r="D58" s="193"/>
      <c r="E58" s="193"/>
      <c r="F58" s="193"/>
      <c r="G58" s="5">
        <v>49</v>
      </c>
      <c r="H58" s="28">
        <v>1285585915</v>
      </c>
      <c r="I58" s="28">
        <v>1251580519</v>
      </c>
    </row>
    <row r="59" spans="1:9" x14ac:dyDescent="0.25">
      <c r="A59" s="193" t="s">
        <v>55</v>
      </c>
      <c r="B59" s="171"/>
      <c r="C59" s="171"/>
      <c r="D59" s="171"/>
      <c r="E59" s="171"/>
      <c r="F59" s="171"/>
      <c r="G59" s="5">
        <v>50</v>
      </c>
      <c r="H59" s="28">
        <v>279289407</v>
      </c>
      <c r="I59" s="28">
        <v>19913288</v>
      </c>
    </row>
    <row r="60" spans="1:9" x14ac:dyDescent="0.25">
      <c r="A60" s="193" t="s">
        <v>56</v>
      </c>
      <c r="B60" s="193"/>
      <c r="C60" s="193"/>
      <c r="D60" s="193"/>
      <c r="E60" s="193"/>
      <c r="F60" s="193"/>
      <c r="G60" s="5">
        <v>51</v>
      </c>
      <c r="H60" s="28">
        <v>34022</v>
      </c>
      <c r="I60" s="28">
        <v>0</v>
      </c>
    </row>
    <row r="61" spans="1:9" x14ac:dyDescent="0.25">
      <c r="A61" s="193" t="s">
        <v>57</v>
      </c>
      <c r="B61" s="193"/>
      <c r="C61" s="193"/>
      <c r="D61" s="193"/>
      <c r="E61" s="193"/>
      <c r="F61" s="193"/>
      <c r="G61" s="5">
        <v>52</v>
      </c>
      <c r="H61" s="28">
        <v>1400866537</v>
      </c>
      <c r="I61" s="28">
        <v>1542589909</v>
      </c>
    </row>
    <row r="62" spans="1:9" ht="27" customHeight="1" x14ac:dyDescent="0.25">
      <c r="A62" s="193" t="s">
        <v>58</v>
      </c>
      <c r="B62" s="193"/>
      <c r="C62" s="193"/>
      <c r="D62" s="193"/>
      <c r="E62" s="193"/>
      <c r="F62" s="193"/>
      <c r="G62" s="5">
        <v>53</v>
      </c>
      <c r="H62" s="28">
        <v>0</v>
      </c>
      <c r="I62" s="28">
        <v>0</v>
      </c>
    </row>
    <row r="63" spans="1:9" x14ac:dyDescent="0.25">
      <c r="A63" s="195" t="s">
        <v>59</v>
      </c>
      <c r="B63" s="196"/>
      <c r="C63" s="196"/>
      <c r="D63" s="196"/>
      <c r="E63" s="196"/>
      <c r="F63" s="196"/>
      <c r="G63" s="4">
        <v>54</v>
      </c>
      <c r="H63" s="27">
        <f>H42+H48+H52+H56+H57+H58+H59+H60+H61+H62</f>
        <v>126527908149</v>
      </c>
      <c r="I63" s="27">
        <f>I42+I48+I52+I56+I57+I58+I59+I60+I61+I62</f>
        <v>131096319707</v>
      </c>
    </row>
    <row r="64" spans="1:9" x14ac:dyDescent="0.25">
      <c r="A64" s="197" t="s">
        <v>16</v>
      </c>
      <c r="B64" s="198"/>
      <c r="C64" s="198"/>
      <c r="D64" s="198"/>
      <c r="E64" s="198"/>
      <c r="F64" s="198"/>
      <c r="G64" s="198"/>
      <c r="H64" s="198"/>
      <c r="I64" s="198"/>
    </row>
    <row r="65" spans="1:9" x14ac:dyDescent="0.25">
      <c r="A65" s="171" t="s">
        <v>60</v>
      </c>
      <c r="B65" s="171"/>
      <c r="C65" s="171"/>
      <c r="D65" s="171"/>
      <c r="E65" s="171"/>
      <c r="F65" s="171"/>
      <c r="G65" s="5">
        <v>55</v>
      </c>
      <c r="H65" s="28">
        <v>6404839100</v>
      </c>
      <c r="I65" s="28">
        <v>6404839100</v>
      </c>
    </row>
    <row r="66" spans="1:9" x14ac:dyDescent="0.25">
      <c r="A66" s="171" t="s">
        <v>61</v>
      </c>
      <c r="B66" s="171"/>
      <c r="C66" s="171"/>
      <c r="D66" s="171"/>
      <c r="E66" s="171"/>
      <c r="F66" s="171"/>
      <c r="G66" s="5">
        <v>56</v>
      </c>
      <c r="H66" s="28">
        <v>3504346432</v>
      </c>
      <c r="I66" s="28">
        <v>3502545750</v>
      </c>
    </row>
    <row r="67" spans="1:9" x14ac:dyDescent="0.25">
      <c r="A67" s="171" t="s">
        <v>62</v>
      </c>
      <c r="B67" s="171"/>
      <c r="C67" s="171"/>
      <c r="D67" s="171"/>
      <c r="E67" s="171"/>
      <c r="F67" s="171"/>
      <c r="G67" s="5">
        <v>57</v>
      </c>
      <c r="H67" s="28">
        <v>0</v>
      </c>
      <c r="I67" s="28">
        <v>0</v>
      </c>
    </row>
    <row r="68" spans="1:9" x14ac:dyDescent="0.25">
      <c r="A68" s="171" t="s">
        <v>63</v>
      </c>
      <c r="B68" s="171"/>
      <c r="C68" s="171"/>
      <c r="D68" s="171"/>
      <c r="E68" s="171"/>
      <c r="F68" s="171"/>
      <c r="G68" s="5">
        <v>58</v>
      </c>
      <c r="H68" s="28">
        <v>12243739</v>
      </c>
      <c r="I68" s="28">
        <v>4389580</v>
      </c>
    </row>
    <row r="69" spans="1:9" x14ac:dyDescent="0.25">
      <c r="A69" s="171" t="s">
        <v>64</v>
      </c>
      <c r="B69" s="171"/>
      <c r="C69" s="171"/>
      <c r="D69" s="171"/>
      <c r="E69" s="171"/>
      <c r="F69" s="171"/>
      <c r="G69" s="5">
        <v>59</v>
      </c>
      <c r="H69" s="28">
        <v>701032900</v>
      </c>
      <c r="I69" s="28">
        <v>465924454</v>
      </c>
    </row>
    <row r="70" spans="1:9" x14ac:dyDescent="0.25">
      <c r="A70" s="171" t="s">
        <v>65</v>
      </c>
      <c r="B70" s="171"/>
      <c r="C70" s="171"/>
      <c r="D70" s="171"/>
      <c r="E70" s="171"/>
      <c r="F70" s="171"/>
      <c r="G70" s="5">
        <v>60</v>
      </c>
      <c r="H70" s="28">
        <v>6194038729</v>
      </c>
      <c r="I70" s="28">
        <v>7945980993</v>
      </c>
    </row>
    <row r="71" spans="1:9" x14ac:dyDescent="0.25">
      <c r="A71" s="171" t="s">
        <v>66</v>
      </c>
      <c r="B71" s="171"/>
      <c r="C71" s="171"/>
      <c r="D71" s="171"/>
      <c r="E71" s="171"/>
      <c r="F71" s="171"/>
      <c r="G71" s="5">
        <v>61</v>
      </c>
      <c r="H71" s="28">
        <v>0</v>
      </c>
      <c r="I71" s="28">
        <v>0</v>
      </c>
    </row>
    <row r="72" spans="1:9" x14ac:dyDescent="0.25">
      <c r="A72" s="171" t="s">
        <v>67</v>
      </c>
      <c r="B72" s="171"/>
      <c r="C72" s="171"/>
      <c r="D72" s="171"/>
      <c r="E72" s="171"/>
      <c r="F72" s="171"/>
      <c r="G72" s="5">
        <v>62</v>
      </c>
      <c r="H72" s="28">
        <v>460923204</v>
      </c>
      <c r="I72" s="28">
        <v>460923204</v>
      </c>
    </row>
    <row r="73" spans="1:9" x14ac:dyDescent="0.25">
      <c r="A73" s="171" t="s">
        <v>68</v>
      </c>
      <c r="B73" s="171"/>
      <c r="C73" s="171"/>
      <c r="D73" s="171"/>
      <c r="E73" s="171"/>
      <c r="F73" s="171"/>
      <c r="G73" s="5">
        <v>63</v>
      </c>
      <c r="H73" s="28">
        <v>-19919748</v>
      </c>
      <c r="I73" s="28">
        <v>-7818179</v>
      </c>
    </row>
    <row r="74" spans="1:9" x14ac:dyDescent="0.25">
      <c r="A74" s="171" t="s">
        <v>69</v>
      </c>
      <c r="B74" s="171"/>
      <c r="C74" s="171"/>
      <c r="D74" s="171"/>
      <c r="E74" s="171"/>
      <c r="F74" s="171"/>
      <c r="G74" s="5">
        <v>64</v>
      </c>
      <c r="H74" s="28">
        <v>1753920985</v>
      </c>
      <c r="I74" s="28">
        <v>773701877</v>
      </c>
    </row>
    <row r="75" spans="1:9" x14ac:dyDescent="0.25">
      <c r="A75" s="171" t="s">
        <v>70</v>
      </c>
      <c r="B75" s="171"/>
      <c r="C75" s="171"/>
      <c r="D75" s="171"/>
      <c r="E75" s="171"/>
      <c r="F75" s="171"/>
      <c r="G75" s="5">
        <v>65</v>
      </c>
      <c r="H75" s="28">
        <v>0</v>
      </c>
      <c r="I75" s="28">
        <v>0</v>
      </c>
    </row>
    <row r="76" spans="1:9" x14ac:dyDescent="0.25">
      <c r="A76" s="171" t="s">
        <v>71</v>
      </c>
      <c r="B76" s="171"/>
      <c r="C76" s="171"/>
      <c r="D76" s="171"/>
      <c r="E76" s="171"/>
      <c r="F76" s="171"/>
      <c r="G76" s="5">
        <v>66</v>
      </c>
      <c r="H76" s="28">
        <v>27383101</v>
      </c>
      <c r="I76" s="28">
        <v>28769546</v>
      </c>
    </row>
    <row r="77" spans="1:9" x14ac:dyDescent="0.25">
      <c r="A77" s="195" t="s">
        <v>72</v>
      </c>
      <c r="B77" s="195"/>
      <c r="C77" s="195"/>
      <c r="D77" s="195"/>
      <c r="E77" s="195"/>
      <c r="F77" s="195"/>
      <c r="G77" s="4">
        <v>67</v>
      </c>
      <c r="H77" s="27">
        <f>H65+H66+H67+H68+H69+H70+H71+H72+H73+H74+H75+H76</f>
        <v>19038808442</v>
      </c>
      <c r="I77" s="27">
        <f>I65+I66+I67+I68+I69+I70+I71+I72+I73+I74+I75+I76</f>
        <v>19579256325</v>
      </c>
    </row>
    <row r="78" spans="1:9" x14ac:dyDescent="0.25">
      <c r="A78" s="195" t="s">
        <v>73</v>
      </c>
      <c r="B78" s="196"/>
      <c r="C78" s="196"/>
      <c r="D78" s="196"/>
      <c r="E78" s="196"/>
      <c r="F78" s="196"/>
      <c r="G78" s="4">
        <v>68</v>
      </c>
      <c r="H78" s="27">
        <f>H63+H77</f>
        <v>145566716591</v>
      </c>
      <c r="I78" s="27">
        <f>I63+I77</f>
        <v>150675576032</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tabSelected="1" topLeftCell="A57" zoomScale="120" zoomScaleNormal="120" zoomScaleSheetLayoutView="120" workbookViewId="0">
      <selection activeCell="N66" sqref="N66"/>
    </sheetView>
  </sheetViews>
  <sheetFormatPr defaultRowHeight="13.2" x14ac:dyDescent="0.25"/>
  <cols>
    <col min="1" max="7" width="9.109375" style="6"/>
    <col min="8" max="11" width="12.109375" style="30"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x14ac:dyDescent="0.25">
      <c r="A1" s="211" t="s">
        <v>5</v>
      </c>
      <c r="B1" s="180"/>
      <c r="C1" s="180"/>
      <c r="D1" s="180"/>
      <c r="E1" s="180"/>
      <c r="F1" s="180"/>
      <c r="G1" s="180"/>
      <c r="H1" s="180"/>
    </row>
    <row r="2" spans="1:11" x14ac:dyDescent="0.25">
      <c r="A2" s="210" t="s">
        <v>322</v>
      </c>
      <c r="B2" s="182"/>
      <c r="C2" s="182"/>
      <c r="D2" s="182"/>
      <c r="E2" s="182"/>
      <c r="F2" s="182"/>
      <c r="G2" s="182"/>
      <c r="H2" s="182"/>
    </row>
    <row r="3" spans="1:11" x14ac:dyDescent="0.25">
      <c r="A3" s="203" t="s">
        <v>12</v>
      </c>
      <c r="B3" s="204"/>
      <c r="C3" s="204"/>
      <c r="D3" s="204"/>
      <c r="E3" s="204"/>
      <c r="F3" s="204"/>
      <c r="G3" s="204"/>
      <c r="H3" s="204"/>
      <c r="I3" s="192"/>
      <c r="J3" s="192"/>
      <c r="K3" s="192"/>
    </row>
    <row r="4" spans="1:11" x14ac:dyDescent="0.25">
      <c r="A4" s="205" t="s">
        <v>316</v>
      </c>
      <c r="B4" s="188"/>
      <c r="C4" s="188"/>
      <c r="D4" s="188"/>
      <c r="E4" s="188"/>
      <c r="F4" s="188"/>
      <c r="G4" s="188"/>
      <c r="H4" s="188"/>
      <c r="I4" s="189"/>
      <c r="J4" s="189"/>
      <c r="K4" s="189"/>
    </row>
    <row r="5" spans="1:11" ht="22.5" customHeight="1" x14ac:dyDescent="0.25">
      <c r="A5" s="201" t="s">
        <v>2</v>
      </c>
      <c r="B5" s="186"/>
      <c r="C5" s="186"/>
      <c r="D5" s="186"/>
      <c r="E5" s="186"/>
      <c r="F5" s="186"/>
      <c r="G5" s="201" t="s">
        <v>6</v>
      </c>
      <c r="H5" s="199" t="s">
        <v>229</v>
      </c>
      <c r="I5" s="200"/>
      <c r="J5" s="199" t="s">
        <v>224</v>
      </c>
      <c r="K5" s="200"/>
    </row>
    <row r="6" spans="1:11" x14ac:dyDescent="0.25">
      <c r="A6" s="186"/>
      <c r="B6" s="186"/>
      <c r="C6" s="186"/>
      <c r="D6" s="186"/>
      <c r="E6" s="186"/>
      <c r="F6" s="186"/>
      <c r="G6" s="186"/>
      <c r="H6" s="31" t="s">
        <v>225</v>
      </c>
      <c r="I6" s="31" t="s">
        <v>226</v>
      </c>
      <c r="J6" s="31" t="s">
        <v>225</v>
      </c>
      <c r="K6" s="31" t="s">
        <v>226</v>
      </c>
    </row>
    <row r="7" spans="1:11" x14ac:dyDescent="0.25">
      <c r="A7" s="209">
        <v>1</v>
      </c>
      <c r="B7" s="184"/>
      <c r="C7" s="184"/>
      <c r="D7" s="184"/>
      <c r="E7" s="184"/>
      <c r="F7" s="184"/>
      <c r="G7" s="7">
        <v>2</v>
      </c>
      <c r="H7" s="31">
        <v>3</v>
      </c>
      <c r="I7" s="31">
        <v>4</v>
      </c>
      <c r="J7" s="31">
        <v>5</v>
      </c>
      <c r="K7" s="31">
        <v>6</v>
      </c>
    </row>
    <row r="8" spans="1:11" x14ac:dyDescent="0.25">
      <c r="A8" s="206" t="s">
        <v>75</v>
      </c>
      <c r="B8" s="206"/>
      <c r="C8" s="206"/>
      <c r="D8" s="206"/>
      <c r="E8" s="206"/>
      <c r="F8" s="206"/>
      <c r="G8" s="5">
        <v>1</v>
      </c>
      <c r="H8" s="32">
        <v>2040894498</v>
      </c>
      <c r="I8" s="32">
        <v>1023146195</v>
      </c>
      <c r="J8" s="32">
        <v>1814981536</v>
      </c>
      <c r="K8" s="32">
        <v>889277902</v>
      </c>
    </row>
    <row r="9" spans="1:11" x14ac:dyDescent="0.25">
      <c r="A9" s="206" t="s">
        <v>74</v>
      </c>
      <c r="B9" s="206"/>
      <c r="C9" s="206"/>
      <c r="D9" s="206"/>
      <c r="E9" s="206"/>
      <c r="F9" s="206"/>
      <c r="G9" s="5">
        <v>2</v>
      </c>
      <c r="H9" s="32">
        <v>264523321</v>
      </c>
      <c r="I9" s="32">
        <v>130692744</v>
      </c>
      <c r="J9" s="32">
        <v>254405322</v>
      </c>
      <c r="K9" s="32">
        <v>126338881</v>
      </c>
    </row>
    <row r="10" spans="1:11" x14ac:dyDescent="0.25">
      <c r="A10" s="206" t="s">
        <v>76</v>
      </c>
      <c r="B10" s="206"/>
      <c r="C10" s="206"/>
      <c r="D10" s="206"/>
      <c r="E10" s="206"/>
      <c r="F10" s="206"/>
      <c r="G10" s="5">
        <v>3</v>
      </c>
      <c r="H10" s="32">
        <v>0</v>
      </c>
      <c r="I10" s="32">
        <v>0</v>
      </c>
      <c r="J10" s="32">
        <v>0</v>
      </c>
      <c r="K10" s="32">
        <v>0</v>
      </c>
    </row>
    <row r="11" spans="1:11" x14ac:dyDescent="0.25">
      <c r="A11" s="206" t="s">
        <v>77</v>
      </c>
      <c r="B11" s="206"/>
      <c r="C11" s="206"/>
      <c r="D11" s="206"/>
      <c r="E11" s="206"/>
      <c r="F11" s="206"/>
      <c r="G11" s="5">
        <v>4</v>
      </c>
      <c r="H11" s="32">
        <v>26023279</v>
      </c>
      <c r="I11" s="32">
        <v>25889252</v>
      </c>
      <c r="J11" s="32">
        <v>314165</v>
      </c>
      <c r="K11" s="32">
        <v>163220</v>
      </c>
    </row>
    <row r="12" spans="1:11" x14ac:dyDescent="0.25">
      <c r="A12" s="206" t="s">
        <v>78</v>
      </c>
      <c r="B12" s="206"/>
      <c r="C12" s="206"/>
      <c r="D12" s="206"/>
      <c r="E12" s="206"/>
      <c r="F12" s="206"/>
      <c r="G12" s="5">
        <v>5</v>
      </c>
      <c r="H12" s="32">
        <v>771397580</v>
      </c>
      <c r="I12" s="32">
        <v>354251104</v>
      </c>
      <c r="J12" s="32">
        <v>726121269</v>
      </c>
      <c r="K12" s="32">
        <v>345667069</v>
      </c>
    </row>
    <row r="13" spans="1:11" x14ac:dyDescent="0.25">
      <c r="A13" s="206" t="s">
        <v>79</v>
      </c>
      <c r="B13" s="206"/>
      <c r="C13" s="206"/>
      <c r="D13" s="206"/>
      <c r="E13" s="206"/>
      <c r="F13" s="206"/>
      <c r="G13" s="5">
        <v>6</v>
      </c>
      <c r="H13" s="32">
        <v>94283579</v>
      </c>
      <c r="I13" s="32">
        <v>54565028</v>
      </c>
      <c r="J13" s="32">
        <v>92172487</v>
      </c>
      <c r="K13" s="32">
        <v>44326586</v>
      </c>
    </row>
    <row r="14" spans="1:11" ht="40.200000000000003" customHeight="1" x14ac:dyDescent="0.25">
      <c r="A14" s="206" t="s">
        <v>80</v>
      </c>
      <c r="B14" s="206"/>
      <c r="C14" s="206"/>
      <c r="D14" s="206"/>
      <c r="E14" s="206"/>
      <c r="F14" s="206"/>
      <c r="G14" s="5">
        <v>7</v>
      </c>
      <c r="H14" s="32">
        <v>32701442</v>
      </c>
      <c r="I14" s="32">
        <v>11329449</v>
      </c>
      <c r="J14" s="32">
        <v>96940480</v>
      </c>
      <c r="K14" s="32">
        <v>0</v>
      </c>
    </row>
    <row r="15" spans="1:11" ht="24.6" customHeight="1" x14ac:dyDescent="0.25">
      <c r="A15" s="206" t="s">
        <v>81</v>
      </c>
      <c r="B15" s="206"/>
      <c r="C15" s="206"/>
      <c r="D15" s="206"/>
      <c r="E15" s="206"/>
      <c r="F15" s="206"/>
      <c r="G15" s="5">
        <v>8</v>
      </c>
      <c r="H15" s="32">
        <v>168320873</v>
      </c>
      <c r="I15" s="32">
        <v>62084430</v>
      </c>
      <c r="J15" s="32">
        <v>269159972</v>
      </c>
      <c r="K15" s="32">
        <v>-21458370</v>
      </c>
    </row>
    <row r="16" spans="1:11" ht="27" customHeight="1" x14ac:dyDescent="0.25">
      <c r="A16" s="206" t="s">
        <v>82</v>
      </c>
      <c r="B16" s="206"/>
      <c r="C16" s="206"/>
      <c r="D16" s="206"/>
      <c r="E16" s="206"/>
      <c r="F16" s="206"/>
      <c r="G16" s="5">
        <v>9</v>
      </c>
      <c r="H16" s="32">
        <v>72263655</v>
      </c>
      <c r="I16" s="32">
        <v>59542269</v>
      </c>
      <c r="J16" s="32">
        <v>-3272437</v>
      </c>
      <c r="K16" s="32">
        <v>14828321</v>
      </c>
    </row>
    <row r="17" spans="1:11" ht="22.2" customHeight="1" x14ac:dyDescent="0.25">
      <c r="A17" s="206" t="s">
        <v>83</v>
      </c>
      <c r="B17" s="206"/>
      <c r="C17" s="206"/>
      <c r="D17" s="206"/>
      <c r="E17" s="206"/>
      <c r="F17" s="206"/>
      <c r="G17" s="5">
        <v>10</v>
      </c>
      <c r="H17" s="32">
        <v>-4666</v>
      </c>
      <c r="I17" s="32">
        <v>15458</v>
      </c>
      <c r="J17" s="32">
        <v>-19105</v>
      </c>
      <c r="K17" s="32">
        <v>43763</v>
      </c>
    </row>
    <row r="18" spans="1:11" x14ac:dyDescent="0.25">
      <c r="A18" s="206" t="s">
        <v>84</v>
      </c>
      <c r="B18" s="206"/>
      <c r="C18" s="206"/>
      <c r="D18" s="206"/>
      <c r="E18" s="206"/>
      <c r="F18" s="206"/>
      <c r="G18" s="5">
        <v>11</v>
      </c>
      <c r="H18" s="32">
        <v>0</v>
      </c>
      <c r="I18" s="32">
        <v>0</v>
      </c>
      <c r="J18" s="32">
        <v>-433764</v>
      </c>
      <c r="K18" s="32">
        <v>371230</v>
      </c>
    </row>
    <row r="19" spans="1:11" x14ac:dyDescent="0.25">
      <c r="A19" s="206" t="s">
        <v>85</v>
      </c>
      <c r="B19" s="206"/>
      <c r="C19" s="206"/>
      <c r="D19" s="206"/>
      <c r="E19" s="206"/>
      <c r="F19" s="206"/>
      <c r="G19" s="5">
        <v>12</v>
      </c>
      <c r="H19" s="32">
        <v>269266</v>
      </c>
      <c r="I19" s="32">
        <v>16526583</v>
      </c>
      <c r="J19" s="32">
        <v>-124228238</v>
      </c>
      <c r="K19" s="32">
        <v>64845854</v>
      </c>
    </row>
    <row r="20" spans="1:11" x14ac:dyDescent="0.25">
      <c r="A20" s="206" t="s">
        <v>86</v>
      </c>
      <c r="B20" s="206"/>
      <c r="C20" s="206"/>
      <c r="D20" s="206"/>
      <c r="E20" s="206"/>
      <c r="F20" s="206"/>
      <c r="G20" s="5">
        <v>13</v>
      </c>
      <c r="H20" s="32">
        <v>2959512</v>
      </c>
      <c r="I20" s="32">
        <v>984696</v>
      </c>
      <c r="J20" s="32">
        <v>557127</v>
      </c>
      <c r="K20" s="32">
        <v>-11887</v>
      </c>
    </row>
    <row r="21" spans="1:11" x14ac:dyDescent="0.25">
      <c r="A21" s="206" t="s">
        <v>87</v>
      </c>
      <c r="B21" s="206"/>
      <c r="C21" s="206"/>
      <c r="D21" s="206"/>
      <c r="E21" s="206"/>
      <c r="F21" s="206"/>
      <c r="G21" s="5">
        <v>14</v>
      </c>
      <c r="H21" s="32">
        <v>158659304</v>
      </c>
      <c r="I21" s="32">
        <v>80357363</v>
      </c>
      <c r="J21" s="32">
        <v>152045325</v>
      </c>
      <c r="K21" s="32">
        <v>73951315</v>
      </c>
    </row>
    <row r="22" spans="1:11" x14ac:dyDescent="0.25">
      <c r="A22" s="206" t="s">
        <v>88</v>
      </c>
      <c r="B22" s="206"/>
      <c r="C22" s="206"/>
      <c r="D22" s="206"/>
      <c r="E22" s="206"/>
      <c r="F22" s="206"/>
      <c r="G22" s="5">
        <v>15</v>
      </c>
      <c r="H22" s="32">
        <v>187421781</v>
      </c>
      <c r="I22" s="32">
        <v>63809032</v>
      </c>
      <c r="J22" s="32">
        <v>203721606</v>
      </c>
      <c r="K22" s="32">
        <v>45241606</v>
      </c>
    </row>
    <row r="23" spans="1:11" ht="25.95" customHeight="1" x14ac:dyDescent="0.25">
      <c r="A23" s="195" t="s">
        <v>89</v>
      </c>
      <c r="B23" s="195"/>
      <c r="C23" s="195"/>
      <c r="D23" s="195"/>
      <c r="E23" s="195"/>
      <c r="F23" s="195"/>
      <c r="G23" s="4">
        <v>16</v>
      </c>
      <c r="H23" s="33">
        <f>H8-H9-H10+H11+H12-H13+H14+H15+H16+H17+H18+H19+H20+H21-H22</f>
        <v>2727256062</v>
      </c>
      <c r="I23" s="33">
        <f t="shared" ref="I23:K23" si="0">I8-I9-I10+I11+I12-I13+I14+I15+I16+I17+I18+I19+I20+I21-I22</f>
        <v>1385059995</v>
      </c>
      <c r="J23" s="33">
        <f t="shared" si="0"/>
        <v>2381866915</v>
      </c>
      <c r="K23" s="33">
        <f t="shared" si="0"/>
        <v>1151771344</v>
      </c>
    </row>
    <row r="24" spans="1:11" x14ac:dyDescent="0.25">
      <c r="A24" s="206" t="s">
        <v>90</v>
      </c>
      <c r="B24" s="206"/>
      <c r="C24" s="206"/>
      <c r="D24" s="206"/>
      <c r="E24" s="206"/>
      <c r="F24" s="206"/>
      <c r="G24" s="5">
        <v>17</v>
      </c>
      <c r="H24" s="32">
        <v>923562765</v>
      </c>
      <c r="I24" s="32">
        <v>465981067</v>
      </c>
      <c r="J24" s="32">
        <v>907473253</v>
      </c>
      <c r="K24" s="32">
        <v>444363307</v>
      </c>
    </row>
    <row r="25" spans="1:11" x14ac:dyDescent="0.25">
      <c r="A25" s="206" t="s">
        <v>91</v>
      </c>
      <c r="B25" s="206"/>
      <c r="C25" s="206"/>
      <c r="D25" s="206"/>
      <c r="E25" s="206"/>
      <c r="F25" s="206"/>
      <c r="G25" s="5">
        <v>18</v>
      </c>
      <c r="H25" s="32">
        <v>218202834</v>
      </c>
      <c r="I25" s="32">
        <v>108695153</v>
      </c>
      <c r="J25" s="32">
        <v>198163615</v>
      </c>
      <c r="K25" s="32">
        <v>99448798</v>
      </c>
    </row>
    <row r="26" spans="1:11" x14ac:dyDescent="0.25">
      <c r="A26" s="206" t="s">
        <v>92</v>
      </c>
      <c r="B26" s="206"/>
      <c r="C26" s="206"/>
      <c r="D26" s="206"/>
      <c r="E26" s="206"/>
      <c r="F26" s="206"/>
      <c r="G26" s="5">
        <v>19</v>
      </c>
      <c r="H26" s="32">
        <v>0</v>
      </c>
      <c r="I26" s="32">
        <v>0</v>
      </c>
      <c r="J26" s="32">
        <v>515666</v>
      </c>
      <c r="K26" s="32">
        <v>515666</v>
      </c>
    </row>
    <row r="27" spans="1:11" x14ac:dyDescent="0.25">
      <c r="A27" s="206" t="s">
        <v>93</v>
      </c>
      <c r="B27" s="206"/>
      <c r="C27" s="206"/>
      <c r="D27" s="206"/>
      <c r="E27" s="206"/>
      <c r="F27" s="206"/>
      <c r="G27" s="5">
        <v>20</v>
      </c>
      <c r="H27" s="32">
        <v>109575953</v>
      </c>
      <c r="I27" s="32">
        <v>9196156</v>
      </c>
      <c r="J27" s="32">
        <v>-22340583</v>
      </c>
      <c r="K27" s="32">
        <v>8383234</v>
      </c>
    </row>
    <row r="28" spans="1:11" ht="24.6" customHeight="1" x14ac:dyDescent="0.25">
      <c r="A28" s="206" t="s">
        <v>94</v>
      </c>
      <c r="B28" s="206"/>
      <c r="C28" s="206"/>
      <c r="D28" s="206"/>
      <c r="E28" s="206"/>
      <c r="F28" s="206"/>
      <c r="G28" s="5">
        <v>21</v>
      </c>
      <c r="H28" s="32">
        <v>-24264438</v>
      </c>
      <c r="I28" s="32">
        <v>-62576866</v>
      </c>
      <c r="J28" s="32">
        <v>373690211</v>
      </c>
      <c r="K28" s="32">
        <v>256244039</v>
      </c>
    </row>
    <row r="29" spans="1:11" ht="24.6" customHeight="1" x14ac:dyDescent="0.25">
      <c r="A29" s="206" t="s">
        <v>95</v>
      </c>
      <c r="B29" s="206"/>
      <c r="C29" s="206"/>
      <c r="D29" s="206"/>
      <c r="E29" s="206"/>
      <c r="F29" s="206"/>
      <c r="G29" s="5">
        <v>22</v>
      </c>
      <c r="H29" s="32">
        <v>0</v>
      </c>
      <c r="I29" s="32">
        <v>0</v>
      </c>
      <c r="J29" s="32">
        <v>0</v>
      </c>
      <c r="K29" s="32">
        <v>0</v>
      </c>
    </row>
    <row r="30" spans="1:11" ht="24.6" customHeight="1" x14ac:dyDescent="0.25">
      <c r="A30" s="206" t="s">
        <v>96</v>
      </c>
      <c r="B30" s="206"/>
      <c r="C30" s="206"/>
      <c r="D30" s="206"/>
      <c r="E30" s="206"/>
      <c r="F30" s="206"/>
      <c r="G30" s="5">
        <v>23</v>
      </c>
      <c r="H30" s="32">
        <v>-2523292</v>
      </c>
      <c r="I30" s="32">
        <v>61015</v>
      </c>
      <c r="J30" s="32">
        <v>-2360394</v>
      </c>
      <c r="K30" s="32">
        <v>649575</v>
      </c>
    </row>
    <row r="31" spans="1:11" x14ac:dyDescent="0.25">
      <c r="A31" s="206" t="s">
        <v>97</v>
      </c>
      <c r="B31" s="206"/>
      <c r="C31" s="206"/>
      <c r="D31" s="206"/>
      <c r="E31" s="206"/>
      <c r="F31" s="206"/>
      <c r="G31" s="5">
        <v>24</v>
      </c>
      <c r="H31" s="32">
        <v>0</v>
      </c>
      <c r="I31" s="32">
        <v>0</v>
      </c>
      <c r="J31" s="32">
        <v>0</v>
      </c>
      <c r="K31" s="32">
        <v>0</v>
      </c>
    </row>
    <row r="32" spans="1:11" ht="23.4" customHeight="1" x14ac:dyDescent="0.25">
      <c r="A32" s="206" t="s">
        <v>98</v>
      </c>
      <c r="B32" s="206"/>
      <c r="C32" s="206"/>
      <c r="D32" s="206"/>
      <c r="E32" s="206"/>
      <c r="F32" s="206"/>
      <c r="G32" s="5">
        <v>25</v>
      </c>
      <c r="H32" s="32">
        <v>13731870</v>
      </c>
      <c r="I32" s="32">
        <v>7708221</v>
      </c>
      <c r="J32" s="32">
        <v>15203799</v>
      </c>
      <c r="K32" s="32">
        <v>7684160</v>
      </c>
    </row>
    <row r="33" spans="1:11" ht="23.4" customHeight="1" x14ac:dyDescent="0.25">
      <c r="A33" s="206" t="s">
        <v>99</v>
      </c>
      <c r="B33" s="206"/>
      <c r="C33" s="206"/>
      <c r="D33" s="206"/>
      <c r="E33" s="206"/>
      <c r="F33" s="206"/>
      <c r="G33" s="5">
        <v>26</v>
      </c>
      <c r="H33" s="32">
        <v>5217</v>
      </c>
      <c r="I33" s="32">
        <v>3842</v>
      </c>
      <c r="J33" s="32">
        <v>0</v>
      </c>
      <c r="K33" s="32">
        <v>0</v>
      </c>
    </row>
    <row r="34" spans="1:11" ht="23.4" customHeight="1" x14ac:dyDescent="0.25">
      <c r="A34" s="196" t="s">
        <v>100</v>
      </c>
      <c r="B34" s="196"/>
      <c r="C34" s="196"/>
      <c r="D34" s="196"/>
      <c r="E34" s="196"/>
      <c r="F34" s="196"/>
      <c r="G34" s="4">
        <v>27</v>
      </c>
      <c r="H34" s="33">
        <f>H23-H24-H25+H26-H27-H28-H29-H30+H31+H32+H33</f>
        <v>1516439327</v>
      </c>
      <c r="I34" s="33">
        <f t="shared" ref="I34:K34" si="1">I23-I24-I25+I26-I27-I28-I29-I30+I31+I32+I33</f>
        <v>871415533</v>
      </c>
      <c r="J34" s="33">
        <f t="shared" si="1"/>
        <v>942960278</v>
      </c>
      <c r="K34" s="33">
        <f t="shared" si="1"/>
        <v>350882217</v>
      </c>
    </row>
    <row r="35" spans="1:11" ht="23.4" customHeight="1" x14ac:dyDescent="0.25">
      <c r="A35" s="206" t="s">
        <v>101</v>
      </c>
      <c r="B35" s="206"/>
      <c r="C35" s="206"/>
      <c r="D35" s="206"/>
      <c r="E35" s="206"/>
      <c r="F35" s="206"/>
      <c r="G35" s="5">
        <v>28</v>
      </c>
      <c r="H35" s="32">
        <v>254966435</v>
      </c>
      <c r="I35" s="32">
        <v>147273030</v>
      </c>
      <c r="J35" s="32">
        <v>168060021</v>
      </c>
      <c r="K35" s="32">
        <v>68556496</v>
      </c>
    </row>
    <row r="36" spans="1:11" ht="23.4" customHeight="1" x14ac:dyDescent="0.25">
      <c r="A36" s="196" t="s">
        <v>102</v>
      </c>
      <c r="B36" s="196"/>
      <c r="C36" s="196"/>
      <c r="D36" s="196"/>
      <c r="E36" s="196"/>
      <c r="F36" s="196"/>
      <c r="G36" s="4">
        <v>29</v>
      </c>
      <c r="H36" s="33">
        <f>H34-H35</f>
        <v>1261472892</v>
      </c>
      <c r="I36" s="33">
        <f t="shared" ref="I36:K36" si="2">I34-I35</f>
        <v>724142503</v>
      </c>
      <c r="J36" s="33">
        <f t="shared" si="2"/>
        <v>774900257</v>
      </c>
      <c r="K36" s="33">
        <f t="shared" si="2"/>
        <v>282325721</v>
      </c>
    </row>
    <row r="37" spans="1:11" ht="23.4" customHeight="1" x14ac:dyDescent="0.25">
      <c r="A37" s="196" t="s">
        <v>103</v>
      </c>
      <c r="B37" s="196"/>
      <c r="C37" s="196"/>
      <c r="D37" s="196"/>
      <c r="E37" s="196"/>
      <c r="F37" s="196"/>
      <c r="G37" s="4">
        <v>30</v>
      </c>
      <c r="H37" s="33">
        <f>H38-H39</f>
        <v>0</v>
      </c>
      <c r="I37" s="33">
        <f t="shared" ref="I37:K37" si="3">I38-I39</f>
        <v>0</v>
      </c>
      <c r="J37" s="33">
        <f t="shared" si="3"/>
        <v>0</v>
      </c>
      <c r="K37" s="33">
        <f t="shared" si="3"/>
        <v>0</v>
      </c>
    </row>
    <row r="38" spans="1:11" ht="23.4" customHeight="1" x14ac:dyDescent="0.25">
      <c r="A38" s="206" t="s">
        <v>104</v>
      </c>
      <c r="B38" s="206"/>
      <c r="C38" s="206"/>
      <c r="D38" s="206"/>
      <c r="E38" s="206"/>
      <c r="F38" s="206"/>
      <c r="G38" s="5">
        <v>31</v>
      </c>
      <c r="H38" s="32">
        <v>0</v>
      </c>
      <c r="I38" s="32">
        <v>0</v>
      </c>
      <c r="J38" s="32">
        <v>0</v>
      </c>
      <c r="K38" s="32">
        <v>0</v>
      </c>
    </row>
    <row r="39" spans="1:11" ht="23.4" customHeight="1" x14ac:dyDescent="0.25">
      <c r="A39" s="206" t="s">
        <v>105</v>
      </c>
      <c r="B39" s="206"/>
      <c r="C39" s="206"/>
      <c r="D39" s="206"/>
      <c r="E39" s="206"/>
      <c r="F39" s="206"/>
      <c r="G39" s="5">
        <v>32</v>
      </c>
      <c r="H39" s="32">
        <v>0</v>
      </c>
      <c r="I39" s="32">
        <v>0</v>
      </c>
      <c r="J39" s="32">
        <v>0</v>
      </c>
      <c r="K39" s="32">
        <v>0</v>
      </c>
    </row>
    <row r="40" spans="1:11" x14ac:dyDescent="0.25">
      <c r="A40" s="196" t="s">
        <v>106</v>
      </c>
      <c r="B40" s="196"/>
      <c r="C40" s="196"/>
      <c r="D40" s="196"/>
      <c r="E40" s="196"/>
      <c r="F40" s="196"/>
      <c r="G40" s="4">
        <v>33</v>
      </c>
      <c r="H40" s="33">
        <f>H36+H37</f>
        <v>1261472892</v>
      </c>
      <c r="I40" s="33">
        <f>I36+I37</f>
        <v>724142503</v>
      </c>
      <c r="J40" s="33">
        <f>J36+J37</f>
        <v>774900257</v>
      </c>
      <c r="K40" s="33">
        <f>K36+K37</f>
        <v>282325721</v>
      </c>
    </row>
    <row r="41" spans="1:11" x14ac:dyDescent="0.25">
      <c r="A41" s="206" t="s">
        <v>107</v>
      </c>
      <c r="B41" s="206"/>
      <c r="C41" s="206"/>
      <c r="D41" s="206"/>
      <c r="E41" s="206"/>
      <c r="F41" s="206"/>
      <c r="G41" s="5">
        <v>34</v>
      </c>
      <c r="H41" s="32">
        <v>1554449</v>
      </c>
      <c r="I41" s="32">
        <v>851163</v>
      </c>
      <c r="J41" s="32">
        <v>1198380</v>
      </c>
      <c r="K41" s="32">
        <v>659222</v>
      </c>
    </row>
    <row r="42" spans="1:11" x14ac:dyDescent="0.25">
      <c r="A42" s="206" t="s">
        <v>108</v>
      </c>
      <c r="B42" s="206"/>
      <c r="C42" s="206"/>
      <c r="D42" s="206"/>
      <c r="E42" s="206"/>
      <c r="F42" s="206"/>
      <c r="G42" s="5">
        <v>35</v>
      </c>
      <c r="H42" s="32">
        <v>1259918443</v>
      </c>
      <c r="I42" s="32">
        <v>723291340</v>
      </c>
      <c r="J42" s="32">
        <v>773701877</v>
      </c>
      <c r="K42" s="32">
        <v>281666499</v>
      </c>
    </row>
    <row r="43" spans="1:11" x14ac:dyDescent="0.25">
      <c r="A43" s="197" t="s">
        <v>17</v>
      </c>
      <c r="B43" s="197"/>
      <c r="C43" s="197"/>
      <c r="D43" s="197"/>
      <c r="E43" s="197"/>
      <c r="F43" s="197"/>
      <c r="G43" s="202"/>
      <c r="H43" s="202"/>
      <c r="I43" s="202"/>
      <c r="J43" s="173"/>
      <c r="K43" s="173"/>
    </row>
    <row r="44" spans="1:11" x14ac:dyDescent="0.25">
      <c r="A44" s="195" t="s">
        <v>109</v>
      </c>
      <c r="B44" s="195"/>
      <c r="C44" s="195"/>
      <c r="D44" s="195"/>
      <c r="E44" s="195"/>
      <c r="F44" s="195"/>
      <c r="G44" s="4">
        <v>36</v>
      </c>
      <c r="H44" s="33">
        <f>H40</f>
        <v>1261472892</v>
      </c>
      <c r="I44" s="33">
        <f>I40</f>
        <v>724142503</v>
      </c>
      <c r="J44" s="33">
        <f>J40</f>
        <v>774900257</v>
      </c>
      <c r="K44" s="33">
        <f>K40</f>
        <v>282325721</v>
      </c>
    </row>
    <row r="45" spans="1:11" x14ac:dyDescent="0.25">
      <c r="A45" s="195" t="s">
        <v>235</v>
      </c>
      <c r="B45" s="195"/>
      <c r="C45" s="195"/>
      <c r="D45" s="195"/>
      <c r="E45" s="195"/>
      <c r="F45" s="195"/>
      <c r="G45" s="4">
        <v>37</v>
      </c>
      <c r="H45" s="34">
        <f>H46+H58</f>
        <v>257995451</v>
      </c>
      <c r="I45" s="34">
        <f>I46+I58</f>
        <v>103668080</v>
      </c>
      <c r="J45" s="34">
        <f>J46+J58</f>
        <v>-234920382</v>
      </c>
      <c r="K45" s="34">
        <f>K46+K58</f>
        <v>44180985</v>
      </c>
    </row>
    <row r="46" spans="1:11" ht="26.4" customHeight="1" x14ac:dyDescent="0.25">
      <c r="A46" s="194" t="s">
        <v>236</v>
      </c>
      <c r="B46" s="194"/>
      <c r="C46" s="194"/>
      <c r="D46" s="194"/>
      <c r="E46" s="194"/>
      <c r="F46" s="194"/>
      <c r="G46" s="4">
        <v>38</v>
      </c>
      <c r="H46" s="34">
        <f>SUM(H47:H53)+H56+H57</f>
        <v>-12968131</v>
      </c>
      <c r="I46" s="34">
        <f>SUM(I47:I53)+I56+I57</f>
        <v>-12913560</v>
      </c>
      <c r="J46" s="34">
        <f>SUM(J47:J53)+J56+J57</f>
        <v>-18499781</v>
      </c>
      <c r="K46" s="34">
        <f>SUM(K47:K53)+K56+K57</f>
        <v>6143853</v>
      </c>
    </row>
    <row r="47" spans="1:11" x14ac:dyDescent="0.25">
      <c r="A47" s="208" t="s">
        <v>110</v>
      </c>
      <c r="B47" s="208"/>
      <c r="C47" s="208"/>
      <c r="D47" s="208"/>
      <c r="E47" s="208"/>
      <c r="F47" s="208"/>
      <c r="G47" s="5">
        <v>39</v>
      </c>
      <c r="H47" s="110">
        <v>0</v>
      </c>
      <c r="I47" s="110">
        <v>0</v>
      </c>
      <c r="J47" s="32">
        <v>-22193555</v>
      </c>
      <c r="K47" s="32">
        <v>8421814</v>
      </c>
    </row>
    <row r="48" spans="1:11" x14ac:dyDescent="0.25">
      <c r="A48" s="208" t="s">
        <v>111</v>
      </c>
      <c r="B48" s="208"/>
      <c r="C48" s="208"/>
      <c r="D48" s="208"/>
      <c r="E48" s="208"/>
      <c r="F48" s="208"/>
      <c r="G48" s="5">
        <v>40</v>
      </c>
      <c r="H48" s="110">
        <v>0</v>
      </c>
      <c r="I48" s="110">
        <v>0</v>
      </c>
      <c r="J48" s="32">
        <v>0</v>
      </c>
      <c r="K48" s="32">
        <v>0</v>
      </c>
    </row>
    <row r="49" spans="1:11" ht="24.6" customHeight="1" x14ac:dyDescent="0.25">
      <c r="A49" s="208" t="s">
        <v>232</v>
      </c>
      <c r="B49" s="208"/>
      <c r="C49" s="208"/>
      <c r="D49" s="208"/>
      <c r="E49" s="208"/>
      <c r="F49" s="208"/>
      <c r="G49" s="5">
        <v>41</v>
      </c>
      <c r="H49" s="110">
        <v>0</v>
      </c>
      <c r="I49" s="110">
        <v>0</v>
      </c>
      <c r="J49" s="32">
        <v>0</v>
      </c>
      <c r="K49" s="32">
        <v>0</v>
      </c>
    </row>
    <row r="50" spans="1:11" x14ac:dyDescent="0.25">
      <c r="A50" s="208" t="s">
        <v>112</v>
      </c>
      <c r="B50" s="208"/>
      <c r="C50" s="208"/>
      <c r="D50" s="208"/>
      <c r="E50" s="208"/>
      <c r="F50" s="208"/>
      <c r="G50" s="5">
        <v>42</v>
      </c>
      <c r="H50" s="110">
        <v>0</v>
      </c>
      <c r="I50" s="110">
        <v>0</v>
      </c>
      <c r="J50" s="32">
        <v>0</v>
      </c>
      <c r="K50" s="32">
        <v>0</v>
      </c>
    </row>
    <row r="51" spans="1:11" ht="27.6" customHeight="1" x14ac:dyDescent="0.25">
      <c r="A51" s="208" t="s">
        <v>233</v>
      </c>
      <c r="B51" s="208"/>
      <c r="C51" s="208"/>
      <c r="D51" s="208"/>
      <c r="E51" s="208"/>
      <c r="F51" s="208"/>
      <c r="G51" s="5">
        <v>43</v>
      </c>
      <c r="H51" s="110">
        <v>0</v>
      </c>
      <c r="I51" s="110">
        <v>0</v>
      </c>
      <c r="J51" s="32">
        <v>0</v>
      </c>
      <c r="K51" s="32">
        <v>0</v>
      </c>
    </row>
    <row r="52" spans="1:11" ht="25.2" customHeight="1" x14ac:dyDescent="0.25">
      <c r="A52" s="208" t="s">
        <v>113</v>
      </c>
      <c r="B52" s="208"/>
      <c r="C52" s="208"/>
      <c r="D52" s="208"/>
      <c r="E52" s="208"/>
      <c r="F52" s="208"/>
      <c r="G52" s="5">
        <v>44</v>
      </c>
      <c r="H52" s="110">
        <v>-15814792</v>
      </c>
      <c r="I52" s="110">
        <v>-15748242</v>
      </c>
      <c r="J52" s="32">
        <v>-393755</v>
      </c>
      <c r="K52" s="32">
        <v>-446995</v>
      </c>
    </row>
    <row r="53" spans="1:11" x14ac:dyDescent="0.25">
      <c r="A53" s="171" t="s">
        <v>114</v>
      </c>
      <c r="B53" s="171"/>
      <c r="C53" s="171"/>
      <c r="D53" s="171"/>
      <c r="E53" s="171"/>
      <c r="F53" s="171"/>
      <c r="G53" s="5">
        <v>45</v>
      </c>
      <c r="H53" s="110">
        <v>0</v>
      </c>
      <c r="I53" s="110">
        <v>0</v>
      </c>
      <c r="J53" s="32">
        <v>0</v>
      </c>
      <c r="K53" s="32">
        <v>0</v>
      </c>
    </row>
    <row r="54" spans="1:11" ht="12.75" customHeight="1" x14ac:dyDescent="0.25">
      <c r="A54" s="171" t="s">
        <v>115</v>
      </c>
      <c r="B54" s="171"/>
      <c r="C54" s="171"/>
      <c r="D54" s="171"/>
      <c r="E54" s="171"/>
      <c r="F54" s="171"/>
      <c r="G54" s="5">
        <v>46</v>
      </c>
      <c r="H54" s="110">
        <v>0</v>
      </c>
      <c r="I54" s="110">
        <v>0</v>
      </c>
      <c r="J54" s="32">
        <v>0</v>
      </c>
      <c r="K54" s="32">
        <v>0</v>
      </c>
    </row>
    <row r="55" spans="1:11" ht="12.75" customHeight="1" x14ac:dyDescent="0.25">
      <c r="A55" s="171" t="s">
        <v>116</v>
      </c>
      <c r="B55" s="171"/>
      <c r="C55" s="171"/>
      <c r="D55" s="171"/>
      <c r="E55" s="171"/>
      <c r="F55" s="171"/>
      <c r="G55" s="5">
        <v>47</v>
      </c>
      <c r="H55" s="110">
        <v>0</v>
      </c>
      <c r="I55" s="110">
        <v>0</v>
      </c>
      <c r="J55" s="32">
        <v>0</v>
      </c>
      <c r="K55" s="32">
        <v>0</v>
      </c>
    </row>
    <row r="56" spans="1:11" ht="12.75" customHeight="1" x14ac:dyDescent="0.25">
      <c r="A56" s="171" t="s">
        <v>117</v>
      </c>
      <c r="B56" s="171"/>
      <c r="C56" s="171"/>
      <c r="D56" s="171"/>
      <c r="E56" s="171"/>
      <c r="F56" s="171"/>
      <c r="G56" s="5">
        <v>48</v>
      </c>
      <c r="H56" s="110">
        <v>0</v>
      </c>
      <c r="I56" s="110">
        <v>0</v>
      </c>
      <c r="J56" s="32">
        <v>0</v>
      </c>
      <c r="K56" s="32">
        <v>0</v>
      </c>
    </row>
    <row r="57" spans="1:11" ht="13.95" customHeight="1" x14ac:dyDescent="0.25">
      <c r="A57" s="171" t="s">
        <v>234</v>
      </c>
      <c r="B57" s="171"/>
      <c r="C57" s="171"/>
      <c r="D57" s="171"/>
      <c r="E57" s="171"/>
      <c r="F57" s="171"/>
      <c r="G57" s="5">
        <v>49</v>
      </c>
      <c r="H57" s="110">
        <v>2846661</v>
      </c>
      <c r="I57" s="110">
        <v>2834682</v>
      </c>
      <c r="J57" s="32">
        <v>4087529</v>
      </c>
      <c r="K57" s="32">
        <v>-1830966</v>
      </c>
    </row>
    <row r="58" spans="1:11" ht="23.4" customHeight="1" x14ac:dyDescent="0.25">
      <c r="A58" s="194" t="s">
        <v>237</v>
      </c>
      <c r="B58" s="194"/>
      <c r="C58" s="194"/>
      <c r="D58" s="194"/>
      <c r="E58" s="194"/>
      <c r="F58" s="194"/>
      <c r="G58" s="4">
        <v>50</v>
      </c>
      <c r="H58" s="34">
        <f>SUM(H59:H66)</f>
        <v>270963582</v>
      </c>
      <c r="I58" s="34">
        <f>SUM(I59:I66)</f>
        <v>116581640</v>
      </c>
      <c r="J58" s="34">
        <f>SUM(J59:J66)</f>
        <v>-216420601</v>
      </c>
      <c r="K58" s="34">
        <f>SUM(K59:K66)</f>
        <v>38037132</v>
      </c>
    </row>
    <row r="59" spans="1:11" ht="12.75" customHeight="1" x14ac:dyDescent="0.25">
      <c r="A59" s="171" t="s">
        <v>118</v>
      </c>
      <c r="B59" s="171"/>
      <c r="C59" s="171"/>
      <c r="D59" s="171"/>
      <c r="E59" s="171"/>
      <c r="F59" s="171"/>
      <c r="G59" s="5">
        <v>51</v>
      </c>
      <c r="H59" s="111">
        <v>0</v>
      </c>
      <c r="I59" s="111">
        <v>0</v>
      </c>
      <c r="J59" s="32">
        <v>0</v>
      </c>
      <c r="K59" s="32">
        <v>0</v>
      </c>
    </row>
    <row r="60" spans="1:11" ht="12.75" customHeight="1" x14ac:dyDescent="0.25">
      <c r="A60" s="171" t="s">
        <v>119</v>
      </c>
      <c r="B60" s="171"/>
      <c r="C60" s="171"/>
      <c r="D60" s="171"/>
      <c r="E60" s="171"/>
      <c r="F60" s="171"/>
      <c r="G60" s="5">
        <v>52</v>
      </c>
      <c r="H60" s="111">
        <v>-10383727</v>
      </c>
      <c r="I60" s="111">
        <v>-13527121</v>
      </c>
      <c r="J60" s="32">
        <v>36032308</v>
      </c>
      <c r="K60" s="32">
        <v>-16956768</v>
      </c>
    </row>
    <row r="61" spans="1:11" ht="12.75" customHeight="1" x14ac:dyDescent="0.25">
      <c r="A61" s="171" t="s">
        <v>120</v>
      </c>
      <c r="B61" s="171"/>
      <c r="C61" s="171"/>
      <c r="D61" s="171"/>
      <c r="E61" s="171"/>
      <c r="F61" s="171"/>
      <c r="G61" s="5">
        <v>53</v>
      </c>
      <c r="H61" s="111">
        <v>0</v>
      </c>
      <c r="I61" s="111">
        <v>0</v>
      </c>
      <c r="J61" s="32">
        <v>0</v>
      </c>
      <c r="K61" s="32">
        <v>0</v>
      </c>
    </row>
    <row r="62" spans="1:11" ht="12.75" customHeight="1" x14ac:dyDescent="0.25">
      <c r="A62" s="171" t="s">
        <v>121</v>
      </c>
      <c r="B62" s="171"/>
      <c r="C62" s="171"/>
      <c r="D62" s="171"/>
      <c r="E62" s="171"/>
      <c r="F62" s="171"/>
      <c r="G62" s="5">
        <v>54</v>
      </c>
      <c r="H62" s="111">
        <v>0</v>
      </c>
      <c r="I62" s="111">
        <v>0</v>
      </c>
      <c r="J62" s="32">
        <v>0</v>
      </c>
      <c r="K62" s="32">
        <v>0</v>
      </c>
    </row>
    <row r="63" spans="1:11" ht="12.75" customHeight="1" x14ac:dyDescent="0.25">
      <c r="A63" s="171" t="s">
        <v>122</v>
      </c>
      <c r="B63" s="171"/>
      <c r="C63" s="171"/>
      <c r="D63" s="171"/>
      <c r="E63" s="171"/>
      <c r="F63" s="171"/>
      <c r="G63" s="5">
        <v>55</v>
      </c>
      <c r="H63" s="111">
        <v>340833454</v>
      </c>
      <c r="I63" s="111">
        <v>157431682</v>
      </c>
      <c r="J63" s="32">
        <v>-307792620</v>
      </c>
      <c r="K63" s="32">
        <v>61763713</v>
      </c>
    </row>
    <row r="64" spans="1:11" ht="12.75" customHeight="1" x14ac:dyDescent="0.25">
      <c r="A64" s="171" t="s">
        <v>112</v>
      </c>
      <c r="B64" s="171"/>
      <c r="C64" s="171"/>
      <c r="D64" s="171"/>
      <c r="E64" s="171"/>
      <c r="F64" s="171"/>
      <c r="G64" s="5">
        <v>56</v>
      </c>
      <c r="H64" s="111">
        <v>0</v>
      </c>
      <c r="I64" s="111">
        <v>0</v>
      </c>
      <c r="J64" s="32">
        <v>0</v>
      </c>
      <c r="K64" s="32">
        <v>0</v>
      </c>
    </row>
    <row r="65" spans="1:11" ht="25.2" customHeight="1" x14ac:dyDescent="0.25">
      <c r="A65" s="171" t="s">
        <v>123</v>
      </c>
      <c r="B65" s="171"/>
      <c r="C65" s="171"/>
      <c r="D65" s="171"/>
      <c r="E65" s="171"/>
      <c r="F65" s="171"/>
      <c r="G65" s="5">
        <v>57</v>
      </c>
      <c r="H65" s="111">
        <v>0</v>
      </c>
      <c r="I65" s="111">
        <v>0</v>
      </c>
      <c r="J65" s="32">
        <v>0</v>
      </c>
      <c r="K65" s="32">
        <v>0</v>
      </c>
    </row>
    <row r="66" spans="1:11" ht="24" customHeight="1" x14ac:dyDescent="0.25">
      <c r="A66" s="171" t="s">
        <v>124</v>
      </c>
      <c r="B66" s="171"/>
      <c r="C66" s="171"/>
      <c r="D66" s="171"/>
      <c r="E66" s="171"/>
      <c r="F66" s="171"/>
      <c r="G66" s="5">
        <v>58</v>
      </c>
      <c r="H66" s="111">
        <v>-59486145</v>
      </c>
      <c r="I66" s="111">
        <v>-27322921</v>
      </c>
      <c r="J66" s="32">
        <v>55339711</v>
      </c>
      <c r="K66" s="32">
        <v>-6769813</v>
      </c>
    </row>
    <row r="67" spans="1:11" ht="12.75" customHeight="1" x14ac:dyDescent="0.25">
      <c r="A67" s="194" t="s">
        <v>238</v>
      </c>
      <c r="B67" s="194"/>
      <c r="C67" s="194"/>
      <c r="D67" s="194"/>
      <c r="E67" s="194"/>
      <c r="F67" s="194"/>
      <c r="G67" s="4">
        <v>59</v>
      </c>
      <c r="H67" s="34">
        <f>H44+H45</f>
        <v>1519468343</v>
      </c>
      <c r="I67" s="34">
        <f>I44+I45</f>
        <v>827810583</v>
      </c>
      <c r="J67" s="34">
        <f>J44+J45</f>
        <v>539979875</v>
      </c>
      <c r="K67" s="34">
        <f>K44+K45</f>
        <v>326506706</v>
      </c>
    </row>
    <row r="68" spans="1:11" ht="12.75" customHeight="1" x14ac:dyDescent="0.25">
      <c r="A68" s="193" t="s">
        <v>125</v>
      </c>
      <c r="B68" s="193"/>
      <c r="C68" s="193"/>
      <c r="D68" s="193"/>
      <c r="E68" s="193"/>
      <c r="F68" s="193"/>
      <c r="G68" s="5">
        <v>60</v>
      </c>
      <c r="H68" s="32">
        <v>1635148</v>
      </c>
      <c r="I68" s="32">
        <v>819390</v>
      </c>
      <c r="J68" s="32">
        <v>1386445</v>
      </c>
      <c r="K68" s="32">
        <v>426291</v>
      </c>
    </row>
    <row r="69" spans="1:11" x14ac:dyDescent="0.25">
      <c r="A69" s="207" t="s">
        <v>126</v>
      </c>
      <c r="B69" s="207"/>
      <c r="C69" s="207"/>
      <c r="D69" s="207"/>
      <c r="E69" s="207"/>
      <c r="F69" s="207"/>
      <c r="G69" s="5">
        <v>61</v>
      </c>
      <c r="H69" s="35">
        <v>1517833195</v>
      </c>
      <c r="I69" s="35">
        <v>826991193</v>
      </c>
      <c r="J69" s="35">
        <v>538593430</v>
      </c>
      <c r="K69" s="35">
        <v>326080415</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59"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17" zoomScale="130" zoomScaleNormal="130" zoomScaleSheetLayoutView="120" workbookViewId="0">
      <selection activeCell="I22" sqref="I22"/>
    </sheetView>
  </sheetViews>
  <sheetFormatPr defaultRowHeight="13.2" x14ac:dyDescent="0.25"/>
  <cols>
    <col min="1" max="7" width="9.109375" style="6"/>
    <col min="8" max="8" width="9.88671875" style="30" customWidth="1"/>
    <col min="9" max="9" width="12" style="30"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x14ac:dyDescent="0.25">
      <c r="A1" s="211" t="s">
        <v>180</v>
      </c>
      <c r="B1" s="228"/>
      <c r="C1" s="228"/>
      <c r="D1" s="228"/>
      <c r="E1" s="228"/>
      <c r="F1" s="228"/>
      <c r="G1" s="228"/>
      <c r="H1" s="228"/>
    </row>
    <row r="2" spans="1:9" ht="12.75" customHeight="1" x14ac:dyDescent="0.25">
      <c r="A2" s="210" t="s">
        <v>323</v>
      </c>
      <c r="B2" s="182"/>
      <c r="C2" s="182"/>
      <c r="D2" s="182"/>
      <c r="E2" s="182"/>
      <c r="F2" s="182"/>
      <c r="G2" s="182"/>
      <c r="H2" s="182"/>
    </row>
    <row r="3" spans="1:9" x14ac:dyDescent="0.25">
      <c r="A3" s="232" t="s">
        <v>12</v>
      </c>
      <c r="B3" s="233"/>
      <c r="C3" s="233"/>
      <c r="D3" s="233"/>
      <c r="E3" s="233"/>
      <c r="F3" s="233"/>
      <c r="G3" s="233"/>
      <c r="H3" s="233"/>
      <c r="I3" s="192"/>
    </row>
    <row r="4" spans="1:9" x14ac:dyDescent="0.25">
      <c r="A4" s="220" t="s">
        <v>316</v>
      </c>
      <c r="B4" s="188"/>
      <c r="C4" s="188"/>
      <c r="D4" s="188"/>
      <c r="E4" s="188"/>
      <c r="F4" s="188"/>
      <c r="G4" s="188"/>
      <c r="H4" s="188"/>
      <c r="I4" s="189"/>
    </row>
    <row r="5" spans="1:9" ht="41.4" thickBot="1" x14ac:dyDescent="0.3">
      <c r="A5" s="229" t="s">
        <v>2</v>
      </c>
      <c r="B5" s="230"/>
      <c r="C5" s="230"/>
      <c r="D5" s="230"/>
      <c r="E5" s="230"/>
      <c r="F5" s="231"/>
      <c r="G5" s="8" t="s">
        <v>6</v>
      </c>
      <c r="H5" s="36" t="s">
        <v>229</v>
      </c>
      <c r="I5" s="36" t="s">
        <v>224</v>
      </c>
    </row>
    <row r="6" spans="1:9" x14ac:dyDescent="0.25">
      <c r="A6" s="234">
        <v>1</v>
      </c>
      <c r="B6" s="235"/>
      <c r="C6" s="235"/>
      <c r="D6" s="235"/>
      <c r="E6" s="235"/>
      <c r="F6" s="236"/>
      <c r="G6" s="9">
        <v>2</v>
      </c>
      <c r="H6" s="37" t="s">
        <v>7</v>
      </c>
      <c r="I6" s="37" t="s">
        <v>8</v>
      </c>
    </row>
    <row r="7" spans="1:9" x14ac:dyDescent="0.25">
      <c r="A7" s="217" t="s">
        <v>134</v>
      </c>
      <c r="B7" s="218"/>
      <c r="C7" s="218"/>
      <c r="D7" s="218"/>
      <c r="E7" s="218"/>
      <c r="F7" s="218"/>
      <c r="G7" s="218"/>
      <c r="H7" s="218"/>
      <c r="I7" s="218"/>
    </row>
    <row r="8" spans="1:9" x14ac:dyDescent="0.25">
      <c r="A8" s="215" t="s">
        <v>127</v>
      </c>
      <c r="B8" s="215"/>
      <c r="C8" s="215"/>
      <c r="D8" s="215"/>
      <c r="E8" s="215"/>
      <c r="F8" s="215"/>
      <c r="G8" s="10">
        <v>1</v>
      </c>
      <c r="H8" s="39">
        <v>0</v>
      </c>
      <c r="I8" s="39">
        <v>0</v>
      </c>
    </row>
    <row r="9" spans="1:9" x14ac:dyDescent="0.25">
      <c r="A9" s="212" t="s">
        <v>128</v>
      </c>
      <c r="B9" s="212"/>
      <c r="C9" s="212"/>
      <c r="D9" s="212"/>
      <c r="E9" s="212"/>
      <c r="F9" s="212"/>
      <c r="G9" s="11">
        <v>2</v>
      </c>
      <c r="H9" s="39">
        <v>0</v>
      </c>
      <c r="I9" s="39">
        <v>0</v>
      </c>
    </row>
    <row r="10" spans="1:9" x14ac:dyDescent="0.25">
      <c r="A10" s="212" t="s">
        <v>129</v>
      </c>
      <c r="B10" s="212"/>
      <c r="C10" s="212"/>
      <c r="D10" s="212"/>
      <c r="E10" s="212"/>
      <c r="F10" s="212"/>
      <c r="G10" s="11">
        <v>3</v>
      </c>
      <c r="H10" s="39">
        <v>0</v>
      </c>
      <c r="I10" s="39">
        <v>0</v>
      </c>
    </row>
    <row r="11" spans="1:9" x14ac:dyDescent="0.25">
      <c r="A11" s="212" t="s">
        <v>130</v>
      </c>
      <c r="B11" s="212"/>
      <c r="C11" s="212"/>
      <c r="D11" s="212"/>
      <c r="E11" s="212"/>
      <c r="F11" s="212"/>
      <c r="G11" s="11">
        <v>4</v>
      </c>
      <c r="H11" s="39">
        <v>0</v>
      </c>
      <c r="I11" s="39">
        <v>0</v>
      </c>
    </row>
    <row r="12" spans="1:9" x14ac:dyDescent="0.25">
      <c r="A12" s="212" t="s">
        <v>131</v>
      </c>
      <c r="B12" s="212"/>
      <c r="C12" s="212"/>
      <c r="D12" s="212"/>
      <c r="E12" s="212"/>
      <c r="F12" s="212"/>
      <c r="G12" s="11">
        <v>5</v>
      </c>
      <c r="H12" s="39">
        <v>0</v>
      </c>
      <c r="I12" s="39">
        <v>0</v>
      </c>
    </row>
    <row r="13" spans="1:9" ht="22.5" customHeight="1" x14ac:dyDescent="0.25">
      <c r="A13" s="212" t="s">
        <v>151</v>
      </c>
      <c r="B13" s="212"/>
      <c r="C13" s="212"/>
      <c r="D13" s="212"/>
      <c r="E13" s="212"/>
      <c r="F13" s="212"/>
      <c r="G13" s="11">
        <v>6</v>
      </c>
      <c r="H13" s="39">
        <v>0</v>
      </c>
      <c r="I13" s="39">
        <v>0</v>
      </c>
    </row>
    <row r="14" spans="1:9" x14ac:dyDescent="0.25">
      <c r="A14" s="212" t="s">
        <v>132</v>
      </c>
      <c r="B14" s="212"/>
      <c r="C14" s="212"/>
      <c r="D14" s="212"/>
      <c r="E14" s="212"/>
      <c r="F14" s="212"/>
      <c r="G14" s="11">
        <v>7</v>
      </c>
      <c r="H14" s="39">
        <v>0</v>
      </c>
      <c r="I14" s="39">
        <v>0</v>
      </c>
    </row>
    <row r="15" spans="1:9" x14ac:dyDescent="0.25">
      <c r="A15" s="237" t="s">
        <v>133</v>
      </c>
      <c r="B15" s="237"/>
      <c r="C15" s="237"/>
      <c r="D15" s="237"/>
      <c r="E15" s="237"/>
      <c r="F15" s="237"/>
      <c r="G15" s="12">
        <v>8</v>
      </c>
      <c r="H15" s="39">
        <v>0</v>
      </c>
      <c r="I15" s="39">
        <v>0</v>
      </c>
    </row>
    <row r="16" spans="1:9" x14ac:dyDescent="0.25">
      <c r="A16" s="217" t="s">
        <v>135</v>
      </c>
      <c r="B16" s="218"/>
      <c r="C16" s="218"/>
      <c r="D16" s="218"/>
      <c r="E16" s="218"/>
      <c r="F16" s="218"/>
      <c r="G16" s="218"/>
      <c r="H16" s="218"/>
      <c r="I16" s="218"/>
    </row>
    <row r="17" spans="1:9" x14ac:dyDescent="0.25">
      <c r="A17" s="215" t="s">
        <v>136</v>
      </c>
      <c r="B17" s="215"/>
      <c r="C17" s="215"/>
      <c r="D17" s="215"/>
      <c r="E17" s="215"/>
      <c r="F17" s="215"/>
      <c r="G17" s="10">
        <v>9</v>
      </c>
      <c r="H17" s="38">
        <v>1516439327</v>
      </c>
      <c r="I17" s="38">
        <v>942444612</v>
      </c>
    </row>
    <row r="18" spans="1:9" x14ac:dyDescent="0.25">
      <c r="A18" s="212" t="s">
        <v>137</v>
      </c>
      <c r="B18" s="212"/>
      <c r="C18" s="212"/>
      <c r="D18" s="212"/>
      <c r="E18" s="212"/>
      <c r="F18" s="212"/>
      <c r="G18" s="11"/>
      <c r="H18" s="39">
        <v>0</v>
      </c>
      <c r="I18" s="39">
        <v>0</v>
      </c>
    </row>
    <row r="19" spans="1:9" x14ac:dyDescent="0.25">
      <c r="A19" s="212" t="s">
        <v>138</v>
      </c>
      <c r="B19" s="212"/>
      <c r="C19" s="212"/>
      <c r="D19" s="212"/>
      <c r="E19" s="212"/>
      <c r="F19" s="212"/>
      <c r="G19" s="11">
        <v>10</v>
      </c>
      <c r="H19" s="39">
        <v>82788223</v>
      </c>
      <c r="I19" s="39">
        <v>348989234</v>
      </c>
    </row>
    <row r="20" spans="1:9" x14ac:dyDescent="0.25">
      <c r="A20" s="212" t="s">
        <v>139</v>
      </c>
      <c r="B20" s="212"/>
      <c r="C20" s="212"/>
      <c r="D20" s="212"/>
      <c r="E20" s="212"/>
      <c r="F20" s="212"/>
      <c r="G20" s="11">
        <v>11</v>
      </c>
      <c r="H20" s="39">
        <v>218202834</v>
      </c>
      <c r="I20" s="39">
        <v>198163615</v>
      </c>
    </row>
    <row r="21" spans="1:9" ht="23.25" customHeight="1" x14ac:dyDescent="0.25">
      <c r="A21" s="212" t="s">
        <v>140</v>
      </c>
      <c r="B21" s="212"/>
      <c r="C21" s="212"/>
      <c r="D21" s="212"/>
      <c r="E21" s="212"/>
      <c r="F21" s="212"/>
      <c r="G21" s="11">
        <v>12</v>
      </c>
      <c r="H21" s="39">
        <v>-70757341</v>
      </c>
      <c r="I21" s="39">
        <v>-57734596</v>
      </c>
    </row>
    <row r="22" spans="1:9" x14ac:dyDescent="0.25">
      <c r="A22" s="212" t="s">
        <v>141</v>
      </c>
      <c r="B22" s="212"/>
      <c r="C22" s="212"/>
      <c r="D22" s="212"/>
      <c r="E22" s="212"/>
      <c r="F22" s="212"/>
      <c r="G22" s="11">
        <v>13</v>
      </c>
      <c r="H22" s="39">
        <v>-47360</v>
      </c>
      <c r="I22" s="39">
        <v>2053414</v>
      </c>
    </row>
    <row r="23" spans="1:9" x14ac:dyDescent="0.25">
      <c r="A23" s="212" t="s">
        <v>142</v>
      </c>
      <c r="B23" s="212"/>
      <c r="C23" s="212"/>
      <c r="D23" s="212"/>
      <c r="E23" s="212"/>
      <c r="F23" s="212"/>
      <c r="G23" s="11">
        <v>14</v>
      </c>
      <c r="H23" s="39">
        <v>-1695583356</v>
      </c>
      <c r="I23" s="39">
        <v>-1657839003</v>
      </c>
    </row>
    <row r="24" spans="1:9" x14ac:dyDescent="0.25">
      <c r="A24" s="217" t="s">
        <v>143</v>
      </c>
      <c r="B24" s="218"/>
      <c r="C24" s="218"/>
      <c r="D24" s="218"/>
      <c r="E24" s="218"/>
      <c r="F24" s="218"/>
      <c r="G24" s="218"/>
      <c r="H24" s="218"/>
      <c r="I24" s="218"/>
    </row>
    <row r="25" spans="1:9" x14ac:dyDescent="0.25">
      <c r="A25" s="215" t="s">
        <v>144</v>
      </c>
      <c r="B25" s="215"/>
      <c r="C25" s="215"/>
      <c r="D25" s="215"/>
      <c r="E25" s="215"/>
      <c r="F25" s="215"/>
      <c r="G25" s="10">
        <v>15</v>
      </c>
      <c r="H25" s="38">
        <v>-436387990</v>
      </c>
      <c r="I25" s="38">
        <v>1277046765</v>
      </c>
    </row>
    <row r="26" spans="1:9" x14ac:dyDescent="0.25">
      <c r="A26" s="212" t="s">
        <v>145</v>
      </c>
      <c r="B26" s="212"/>
      <c r="C26" s="212"/>
      <c r="D26" s="212"/>
      <c r="E26" s="212"/>
      <c r="F26" s="212"/>
      <c r="G26" s="11">
        <v>16</v>
      </c>
      <c r="H26" s="39">
        <v>459118736</v>
      </c>
      <c r="I26" s="39">
        <v>-4038468238</v>
      </c>
    </row>
    <row r="27" spans="1:9" x14ac:dyDescent="0.25">
      <c r="A27" s="212" t="s">
        <v>146</v>
      </c>
      <c r="B27" s="212"/>
      <c r="C27" s="212"/>
      <c r="D27" s="212"/>
      <c r="E27" s="212"/>
      <c r="F27" s="212"/>
      <c r="G27" s="11">
        <v>17</v>
      </c>
      <c r="H27" s="39">
        <v>-337103708</v>
      </c>
      <c r="I27" s="39">
        <v>131893937</v>
      </c>
    </row>
    <row r="28" spans="1:9" ht="25.5" customHeight="1" x14ac:dyDescent="0.25">
      <c r="A28" s="212" t="s">
        <v>147</v>
      </c>
      <c r="B28" s="212"/>
      <c r="C28" s="212"/>
      <c r="D28" s="212"/>
      <c r="E28" s="212"/>
      <c r="F28" s="212"/>
      <c r="G28" s="11">
        <v>18</v>
      </c>
      <c r="H28" s="39">
        <v>-658376715</v>
      </c>
      <c r="I28" s="39">
        <v>1011896642</v>
      </c>
    </row>
    <row r="29" spans="1:9" ht="23.25" customHeight="1" x14ac:dyDescent="0.25">
      <c r="A29" s="212" t="s">
        <v>148</v>
      </c>
      <c r="B29" s="212"/>
      <c r="C29" s="212"/>
      <c r="D29" s="212"/>
      <c r="E29" s="212"/>
      <c r="F29" s="212"/>
      <c r="G29" s="11">
        <v>19</v>
      </c>
      <c r="H29" s="39">
        <v>41961411</v>
      </c>
      <c r="I29" s="39">
        <v>22447654</v>
      </c>
    </row>
    <row r="30" spans="1:9" ht="27.75" customHeight="1" x14ac:dyDescent="0.25">
      <c r="A30" s="212" t="s">
        <v>149</v>
      </c>
      <c r="B30" s="212"/>
      <c r="C30" s="212"/>
      <c r="D30" s="212"/>
      <c r="E30" s="212"/>
      <c r="F30" s="212"/>
      <c r="G30" s="11">
        <v>20</v>
      </c>
      <c r="H30" s="39">
        <v>-5000000</v>
      </c>
      <c r="I30" s="39">
        <v>12556859</v>
      </c>
    </row>
    <row r="31" spans="1:9" ht="27.75" customHeight="1" x14ac:dyDescent="0.25">
      <c r="A31" s="212" t="s">
        <v>150</v>
      </c>
      <c r="B31" s="212"/>
      <c r="C31" s="212"/>
      <c r="D31" s="212"/>
      <c r="E31" s="212"/>
      <c r="F31" s="212"/>
      <c r="G31" s="11">
        <v>21</v>
      </c>
      <c r="H31" s="39">
        <v>0</v>
      </c>
      <c r="I31" s="39">
        <v>0</v>
      </c>
    </row>
    <row r="32" spans="1:9" ht="29.25" customHeight="1" x14ac:dyDescent="0.25">
      <c r="A32" s="212" t="s">
        <v>152</v>
      </c>
      <c r="B32" s="212"/>
      <c r="C32" s="212"/>
      <c r="D32" s="212"/>
      <c r="E32" s="212"/>
      <c r="F32" s="212"/>
      <c r="G32" s="11">
        <v>22</v>
      </c>
      <c r="H32" s="39">
        <v>0</v>
      </c>
      <c r="I32" s="39">
        <v>0</v>
      </c>
    </row>
    <row r="33" spans="1:9" x14ac:dyDescent="0.25">
      <c r="A33" s="212" t="s">
        <v>153</v>
      </c>
      <c r="B33" s="212"/>
      <c r="C33" s="212"/>
      <c r="D33" s="212"/>
      <c r="E33" s="212"/>
      <c r="F33" s="212"/>
      <c r="G33" s="11">
        <v>23</v>
      </c>
      <c r="H33" s="39">
        <v>-109797419</v>
      </c>
      <c r="I33" s="39">
        <v>-39537452</v>
      </c>
    </row>
    <row r="34" spans="1:9" x14ac:dyDescent="0.25">
      <c r="A34" s="212" t="s">
        <v>154</v>
      </c>
      <c r="B34" s="212"/>
      <c r="C34" s="212"/>
      <c r="D34" s="212"/>
      <c r="E34" s="212"/>
      <c r="F34" s="212"/>
      <c r="G34" s="11">
        <v>24</v>
      </c>
      <c r="H34" s="39">
        <v>-2159057297</v>
      </c>
      <c r="I34" s="39">
        <v>-210832523</v>
      </c>
    </row>
    <row r="35" spans="1:9" x14ac:dyDescent="0.25">
      <c r="A35" s="212" t="s">
        <v>155</v>
      </c>
      <c r="B35" s="212"/>
      <c r="C35" s="212"/>
      <c r="D35" s="212"/>
      <c r="E35" s="212"/>
      <c r="F35" s="212"/>
      <c r="G35" s="11">
        <v>25</v>
      </c>
      <c r="H35" s="40">
        <v>3440534582</v>
      </c>
      <c r="I35" s="40">
        <v>9561818920</v>
      </c>
    </row>
    <row r="36" spans="1:9" x14ac:dyDescent="0.25">
      <c r="A36" s="212" t="s">
        <v>156</v>
      </c>
      <c r="B36" s="212"/>
      <c r="C36" s="212"/>
      <c r="D36" s="212"/>
      <c r="E36" s="212"/>
      <c r="F36" s="212"/>
      <c r="G36" s="11">
        <v>26</v>
      </c>
      <c r="H36" s="40">
        <v>224488322</v>
      </c>
      <c r="I36" s="40">
        <v>69624047</v>
      </c>
    </row>
    <row r="37" spans="1:9" x14ac:dyDescent="0.25">
      <c r="A37" s="212" t="s">
        <v>157</v>
      </c>
      <c r="B37" s="212"/>
      <c r="C37" s="212"/>
      <c r="D37" s="212"/>
      <c r="E37" s="212"/>
      <c r="F37" s="212"/>
      <c r="G37" s="11">
        <v>27</v>
      </c>
      <c r="H37" s="40">
        <v>430097668</v>
      </c>
      <c r="I37" s="40">
        <v>-5063470182</v>
      </c>
    </row>
    <row r="38" spans="1:9" x14ac:dyDescent="0.25">
      <c r="A38" s="212" t="s">
        <v>158</v>
      </c>
      <c r="B38" s="212"/>
      <c r="C38" s="212"/>
      <c r="D38" s="212"/>
      <c r="E38" s="212"/>
      <c r="F38" s="212"/>
      <c r="G38" s="11">
        <v>28</v>
      </c>
      <c r="H38" s="40">
        <v>0</v>
      </c>
      <c r="I38" s="40">
        <v>0</v>
      </c>
    </row>
    <row r="39" spans="1:9" x14ac:dyDescent="0.25">
      <c r="A39" s="212" t="s">
        <v>159</v>
      </c>
      <c r="B39" s="212"/>
      <c r="C39" s="212"/>
      <c r="D39" s="212"/>
      <c r="E39" s="212"/>
      <c r="F39" s="212"/>
      <c r="G39" s="11">
        <v>29</v>
      </c>
      <c r="H39" s="40">
        <v>113423628</v>
      </c>
      <c r="I39" s="40">
        <v>82982971</v>
      </c>
    </row>
    <row r="40" spans="1:9" x14ac:dyDescent="0.25">
      <c r="A40" s="212" t="s">
        <v>160</v>
      </c>
      <c r="B40" s="212"/>
      <c r="C40" s="212"/>
      <c r="D40" s="212"/>
      <c r="E40" s="212"/>
      <c r="F40" s="212"/>
      <c r="G40" s="11">
        <v>30</v>
      </c>
      <c r="H40" s="40">
        <v>1983885926</v>
      </c>
      <c r="I40" s="40">
        <v>1827271343</v>
      </c>
    </row>
    <row r="41" spans="1:9" x14ac:dyDescent="0.25">
      <c r="A41" s="212" t="s">
        <v>161</v>
      </c>
      <c r="B41" s="212"/>
      <c r="C41" s="212"/>
      <c r="D41" s="212"/>
      <c r="E41" s="212"/>
      <c r="F41" s="212"/>
      <c r="G41" s="11">
        <v>31</v>
      </c>
      <c r="H41" s="40">
        <v>0</v>
      </c>
      <c r="I41" s="40">
        <v>0</v>
      </c>
    </row>
    <row r="42" spans="1:9" x14ac:dyDescent="0.25">
      <c r="A42" s="212" t="s">
        <v>162</v>
      </c>
      <c r="B42" s="212"/>
      <c r="C42" s="212"/>
      <c r="D42" s="212"/>
      <c r="E42" s="212"/>
      <c r="F42" s="212"/>
      <c r="G42" s="11">
        <v>32</v>
      </c>
      <c r="H42" s="40">
        <v>-235775813</v>
      </c>
      <c r="I42" s="40">
        <v>-283854863</v>
      </c>
    </row>
    <row r="43" spans="1:9" x14ac:dyDescent="0.25">
      <c r="A43" s="212" t="s">
        <v>163</v>
      </c>
      <c r="B43" s="212"/>
      <c r="C43" s="212"/>
      <c r="D43" s="212"/>
      <c r="E43" s="212"/>
      <c r="F43" s="212"/>
      <c r="G43" s="11">
        <v>33</v>
      </c>
      <c r="H43" s="40">
        <v>0</v>
      </c>
      <c r="I43" s="40">
        <v>-422346117</v>
      </c>
    </row>
    <row r="44" spans="1:9" ht="13.5" customHeight="1" x14ac:dyDescent="0.25">
      <c r="A44" s="216" t="s">
        <v>164</v>
      </c>
      <c r="B44" s="216"/>
      <c r="C44" s="216"/>
      <c r="D44" s="216"/>
      <c r="E44" s="216"/>
      <c r="F44" s="216"/>
      <c r="G44" s="13">
        <v>34</v>
      </c>
      <c r="H44" s="41">
        <f>SUM(H25:H43)+SUM(H17:H23)+SUM(H8:H15)</f>
        <v>2803053658</v>
      </c>
      <c r="I44" s="41">
        <f>SUM(I25:I43)+SUM(I17:I23)+SUM(I8:I15)</f>
        <v>3715107039</v>
      </c>
    </row>
    <row r="45" spans="1:9" x14ac:dyDescent="0.25">
      <c r="A45" s="217" t="s">
        <v>18</v>
      </c>
      <c r="B45" s="218"/>
      <c r="C45" s="218"/>
      <c r="D45" s="218"/>
      <c r="E45" s="218"/>
      <c r="F45" s="218"/>
      <c r="G45" s="218"/>
      <c r="H45" s="218"/>
      <c r="I45" s="218"/>
    </row>
    <row r="46" spans="1:9" ht="24.75" customHeight="1" x14ac:dyDescent="0.25">
      <c r="A46" s="215" t="s">
        <v>165</v>
      </c>
      <c r="B46" s="215"/>
      <c r="C46" s="215"/>
      <c r="D46" s="215"/>
      <c r="E46" s="215"/>
      <c r="F46" s="215"/>
      <c r="G46" s="10">
        <v>35</v>
      </c>
      <c r="H46" s="38">
        <v>-65675404</v>
      </c>
      <c r="I46" s="38">
        <v>-151803443</v>
      </c>
    </row>
    <row r="47" spans="1:9" ht="26.25" customHeight="1" x14ac:dyDescent="0.25">
      <c r="A47" s="212" t="s">
        <v>166</v>
      </c>
      <c r="B47" s="212"/>
      <c r="C47" s="212"/>
      <c r="D47" s="212"/>
      <c r="E47" s="212"/>
      <c r="F47" s="212"/>
      <c r="G47" s="11">
        <v>36</v>
      </c>
      <c r="H47" s="39">
        <v>980180</v>
      </c>
      <c r="I47" s="39">
        <v>0</v>
      </c>
    </row>
    <row r="48" spans="1:9" ht="24" customHeight="1" x14ac:dyDescent="0.25">
      <c r="A48" s="212" t="s">
        <v>167</v>
      </c>
      <c r="B48" s="212"/>
      <c r="C48" s="212"/>
      <c r="D48" s="212"/>
      <c r="E48" s="212"/>
      <c r="F48" s="212"/>
      <c r="G48" s="11">
        <v>37</v>
      </c>
      <c r="H48" s="39">
        <v>0</v>
      </c>
      <c r="I48" s="39">
        <v>0</v>
      </c>
    </row>
    <row r="49" spans="1:9" x14ac:dyDescent="0.25">
      <c r="A49" s="212" t="s">
        <v>168</v>
      </c>
      <c r="B49" s="212"/>
      <c r="C49" s="212"/>
      <c r="D49" s="212"/>
      <c r="E49" s="212"/>
      <c r="F49" s="212"/>
      <c r="G49" s="11">
        <v>38</v>
      </c>
      <c r="H49" s="39">
        <v>26023279</v>
      </c>
      <c r="I49" s="39">
        <v>0</v>
      </c>
    </row>
    <row r="50" spans="1:9" x14ac:dyDescent="0.25">
      <c r="A50" s="225" t="s">
        <v>169</v>
      </c>
      <c r="B50" s="225"/>
      <c r="C50" s="225"/>
      <c r="D50" s="225"/>
      <c r="E50" s="225"/>
      <c r="F50" s="225"/>
      <c r="G50" s="14">
        <v>39</v>
      </c>
      <c r="H50" s="40">
        <v>0</v>
      </c>
      <c r="I50" s="40">
        <v>0</v>
      </c>
    </row>
    <row r="51" spans="1:9" x14ac:dyDescent="0.25">
      <c r="A51" s="213" t="s">
        <v>170</v>
      </c>
      <c r="B51" s="213"/>
      <c r="C51" s="213"/>
      <c r="D51" s="213"/>
      <c r="E51" s="213"/>
      <c r="F51" s="214"/>
      <c r="G51" s="15">
        <v>40</v>
      </c>
      <c r="H51" s="41">
        <f>SUM(H46:H50)</f>
        <v>-38671945</v>
      </c>
      <c r="I51" s="41">
        <f>SUM(I46:I50)</f>
        <v>-151803443</v>
      </c>
    </row>
    <row r="52" spans="1:9" x14ac:dyDescent="0.25">
      <c r="A52" s="226" t="s">
        <v>19</v>
      </c>
      <c r="B52" s="227"/>
      <c r="C52" s="227"/>
      <c r="D52" s="227"/>
      <c r="E52" s="227"/>
      <c r="F52" s="227"/>
      <c r="G52" s="227"/>
      <c r="H52" s="227"/>
      <c r="I52" s="227"/>
    </row>
    <row r="53" spans="1:9" ht="23.25" customHeight="1" x14ac:dyDescent="0.25">
      <c r="A53" s="212" t="s">
        <v>171</v>
      </c>
      <c r="B53" s="212"/>
      <c r="C53" s="212"/>
      <c r="D53" s="212"/>
      <c r="E53" s="212"/>
      <c r="F53" s="212"/>
      <c r="G53" s="11">
        <v>41</v>
      </c>
      <c r="H53" s="39">
        <v>-42898083</v>
      </c>
      <c r="I53" s="39">
        <v>-677089091</v>
      </c>
    </row>
    <row r="54" spans="1:9" x14ac:dyDescent="0.25">
      <c r="A54" s="212" t="s">
        <v>172</v>
      </c>
      <c r="B54" s="212"/>
      <c r="C54" s="212"/>
      <c r="D54" s="212"/>
      <c r="E54" s="212"/>
      <c r="F54" s="212"/>
      <c r="G54" s="11">
        <v>42</v>
      </c>
      <c r="H54" s="39">
        <v>0</v>
      </c>
      <c r="I54" s="39">
        <v>0</v>
      </c>
    </row>
    <row r="55" spans="1:9" x14ac:dyDescent="0.25">
      <c r="A55" s="224" t="s">
        <v>173</v>
      </c>
      <c r="B55" s="224"/>
      <c r="C55" s="224"/>
      <c r="D55" s="224"/>
      <c r="E55" s="224"/>
      <c r="F55" s="224"/>
      <c r="G55" s="11">
        <v>43</v>
      </c>
      <c r="H55" s="39">
        <v>0</v>
      </c>
      <c r="I55" s="39">
        <v>0</v>
      </c>
    </row>
    <row r="56" spans="1:9" x14ac:dyDescent="0.25">
      <c r="A56" s="224" t="s">
        <v>174</v>
      </c>
      <c r="B56" s="224"/>
      <c r="C56" s="224"/>
      <c r="D56" s="224"/>
      <c r="E56" s="224"/>
      <c r="F56" s="224"/>
      <c r="G56" s="11">
        <v>44</v>
      </c>
      <c r="H56" s="39">
        <v>0</v>
      </c>
      <c r="I56" s="39">
        <v>0</v>
      </c>
    </row>
    <row r="57" spans="1:9" x14ac:dyDescent="0.25">
      <c r="A57" s="212" t="s">
        <v>175</v>
      </c>
      <c r="B57" s="212"/>
      <c r="C57" s="212"/>
      <c r="D57" s="212"/>
      <c r="E57" s="212"/>
      <c r="F57" s="212"/>
      <c r="G57" s="11">
        <v>45</v>
      </c>
      <c r="H57" s="39">
        <v>-1852257928</v>
      </c>
      <c r="I57" s="39">
        <v>-43108</v>
      </c>
    </row>
    <row r="58" spans="1:9" x14ac:dyDescent="0.25">
      <c r="A58" s="212" t="s">
        <v>176</v>
      </c>
      <c r="B58" s="212"/>
      <c r="C58" s="212"/>
      <c r="D58" s="212"/>
      <c r="E58" s="212"/>
      <c r="F58" s="212"/>
      <c r="G58" s="11">
        <v>46</v>
      </c>
      <c r="H58" s="39">
        <v>0</v>
      </c>
      <c r="I58" s="39">
        <v>0</v>
      </c>
    </row>
    <row r="59" spans="1:9" x14ac:dyDescent="0.25">
      <c r="A59" s="221" t="s">
        <v>178</v>
      </c>
      <c r="B59" s="222"/>
      <c r="C59" s="222"/>
      <c r="D59" s="222"/>
      <c r="E59" s="222"/>
      <c r="F59" s="222"/>
      <c r="G59" s="13">
        <v>47</v>
      </c>
      <c r="H59" s="42">
        <f>H53+H54+H55+H56+H57+H58</f>
        <v>-1895156011</v>
      </c>
      <c r="I59" s="42">
        <f>I53+I54+I55+I56+I57+I58</f>
        <v>-677132199</v>
      </c>
    </row>
    <row r="60" spans="1:9" ht="25.5" customHeight="1" x14ac:dyDescent="0.25">
      <c r="A60" s="221" t="s">
        <v>177</v>
      </c>
      <c r="B60" s="221"/>
      <c r="C60" s="221"/>
      <c r="D60" s="221"/>
      <c r="E60" s="221"/>
      <c r="F60" s="221"/>
      <c r="G60" s="13">
        <v>48</v>
      </c>
      <c r="H60" s="42">
        <f>H44+H51+H59</f>
        <v>869225702</v>
      </c>
      <c r="I60" s="42">
        <f>I44+I51+I59</f>
        <v>2886171397</v>
      </c>
    </row>
    <row r="61" spans="1:9" x14ac:dyDescent="0.25">
      <c r="A61" s="223" t="s">
        <v>230</v>
      </c>
      <c r="B61" s="212"/>
      <c r="C61" s="212"/>
      <c r="D61" s="212"/>
      <c r="E61" s="212"/>
      <c r="F61" s="212"/>
      <c r="G61" s="11">
        <v>49</v>
      </c>
      <c r="H61" s="43">
        <v>24651362305</v>
      </c>
      <c r="I61" s="43">
        <v>26149082705</v>
      </c>
    </row>
    <row r="62" spans="1:9" x14ac:dyDescent="0.25">
      <c r="A62" s="212" t="s">
        <v>179</v>
      </c>
      <c r="B62" s="212"/>
      <c r="C62" s="212"/>
      <c r="D62" s="212"/>
      <c r="E62" s="212"/>
      <c r="F62" s="212"/>
      <c r="G62" s="11">
        <v>50</v>
      </c>
      <c r="H62" s="39">
        <v>9632310</v>
      </c>
      <c r="I62" s="39">
        <v>191223404</v>
      </c>
    </row>
    <row r="63" spans="1:9" x14ac:dyDescent="0.25">
      <c r="A63" s="216" t="s">
        <v>231</v>
      </c>
      <c r="B63" s="219"/>
      <c r="C63" s="219"/>
      <c r="D63" s="219"/>
      <c r="E63" s="219"/>
      <c r="F63" s="219"/>
      <c r="G63" s="15">
        <v>51</v>
      </c>
      <c r="H63" s="41">
        <f>H60+H61+H62</f>
        <v>25530220317</v>
      </c>
      <c r="I63" s="41">
        <f>I60+I61+I62</f>
        <v>29226477506</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zoomScale="120" zoomScaleNormal="120" zoomScaleSheetLayoutView="100" workbookViewId="0">
      <pane xSplit="4" ySplit="5" topLeftCell="E20" activePane="bottomRight" state="frozen"/>
      <selection pane="topRight" activeCell="E1" sqref="E1"/>
      <selection pane="bottomLeft" activeCell="A6" sqref="A6"/>
      <selection pane="bottomRight" activeCell="C2" sqref="C2:D2"/>
    </sheetView>
  </sheetViews>
  <sheetFormatPr defaultRowHeight="13.2" x14ac:dyDescent="0.25"/>
  <cols>
    <col min="1" max="2" width="9.109375" style="16"/>
    <col min="3" max="3" width="20.88671875" style="16" customWidth="1"/>
    <col min="4" max="4" width="9.109375" style="16"/>
    <col min="5" max="5" width="9.109375" style="45" customWidth="1"/>
    <col min="6" max="6" width="10.109375" style="45" customWidth="1"/>
    <col min="7" max="7" width="9.109375" style="45" customWidth="1"/>
    <col min="8" max="9" width="9.88671875" style="45" customWidth="1"/>
    <col min="10" max="18" width="9.109375" style="45"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x14ac:dyDescent="0.25">
      <c r="A1" s="246" t="s">
        <v>9</v>
      </c>
      <c r="B1" s="247"/>
      <c r="C1" s="247"/>
      <c r="D1" s="247"/>
      <c r="E1" s="247"/>
      <c r="F1" s="247"/>
      <c r="G1" s="247"/>
      <c r="H1" s="247"/>
      <c r="I1" s="247"/>
      <c r="J1" s="44"/>
      <c r="K1" s="44"/>
      <c r="L1" s="44"/>
      <c r="M1" s="44"/>
      <c r="N1" s="44"/>
      <c r="O1" s="44"/>
    </row>
    <row r="2" spans="1:27" ht="15.6" x14ac:dyDescent="0.25">
      <c r="A2" s="17"/>
      <c r="B2" s="18"/>
      <c r="C2" s="248" t="s">
        <v>320</v>
      </c>
      <c r="D2" s="248"/>
      <c r="E2" s="46" t="s">
        <v>0</v>
      </c>
      <c r="F2" s="55">
        <v>44012</v>
      </c>
      <c r="G2" s="47"/>
      <c r="H2" s="47"/>
      <c r="I2" s="47"/>
      <c r="J2" s="48"/>
      <c r="K2" s="48"/>
      <c r="L2" s="48"/>
      <c r="M2" s="48"/>
      <c r="N2" s="48"/>
      <c r="O2" s="48"/>
      <c r="R2" s="49" t="s">
        <v>12</v>
      </c>
      <c r="AA2" s="19"/>
    </row>
    <row r="3" spans="1:27" ht="13.5" customHeight="1" x14ac:dyDescent="0.25">
      <c r="A3" s="241" t="s">
        <v>10</v>
      </c>
      <c r="B3" s="242"/>
      <c r="C3" s="242"/>
      <c r="D3" s="241" t="s">
        <v>3</v>
      </c>
      <c r="E3" s="238" t="s">
        <v>11</v>
      </c>
      <c r="F3" s="200"/>
      <c r="G3" s="200"/>
      <c r="H3" s="200"/>
      <c r="I3" s="200"/>
      <c r="J3" s="200"/>
      <c r="K3" s="200"/>
      <c r="L3" s="200"/>
      <c r="M3" s="200"/>
      <c r="N3" s="200"/>
      <c r="O3" s="200"/>
      <c r="P3" s="238" t="s">
        <v>20</v>
      </c>
      <c r="Q3" s="200"/>
      <c r="R3" s="238" t="s">
        <v>192</v>
      </c>
    </row>
    <row r="4" spans="1:27" ht="57.6" x14ac:dyDescent="0.25">
      <c r="A4" s="242"/>
      <c r="B4" s="242"/>
      <c r="C4" s="242"/>
      <c r="D4" s="249"/>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38"/>
    </row>
    <row r="5" spans="1:27" x14ac:dyDescent="0.25">
      <c r="A5" s="243">
        <v>1</v>
      </c>
      <c r="B5" s="243"/>
      <c r="C5" s="243"/>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5">
      <c r="A6" s="244" t="s">
        <v>193</v>
      </c>
      <c r="B6" s="245"/>
      <c r="C6" s="245"/>
      <c r="D6" s="5">
        <v>1</v>
      </c>
      <c r="E6" s="53">
        <v>6404839100</v>
      </c>
      <c r="F6" s="53">
        <v>3504346432</v>
      </c>
      <c r="G6" s="53">
        <v>0</v>
      </c>
      <c r="H6" s="53">
        <v>12243739</v>
      </c>
      <c r="I6" s="53">
        <v>701032901</v>
      </c>
      <c r="J6" s="53">
        <v>6194038729</v>
      </c>
      <c r="K6" s="53">
        <v>0</v>
      </c>
      <c r="L6" s="53">
        <v>460923204</v>
      </c>
      <c r="M6" s="53">
        <v>-19919748</v>
      </c>
      <c r="N6" s="53">
        <v>1753920985</v>
      </c>
      <c r="O6" s="53">
        <v>0</v>
      </c>
      <c r="P6" s="53">
        <v>207838</v>
      </c>
      <c r="Q6" s="53">
        <v>27175263</v>
      </c>
      <c r="R6" s="54">
        <f>SUM(E6:Q6)</f>
        <v>19038808443</v>
      </c>
    </row>
    <row r="7" spans="1:27" ht="30" customHeight="1" x14ac:dyDescent="0.25">
      <c r="A7" s="239" t="s">
        <v>194</v>
      </c>
      <c r="B7" s="240"/>
      <c r="C7" s="240"/>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5">
      <c r="A8" s="244" t="s">
        <v>195</v>
      </c>
      <c r="B8" s="245"/>
      <c r="C8" s="245"/>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5">
      <c r="A9" s="239" t="s">
        <v>196</v>
      </c>
      <c r="B9" s="240"/>
      <c r="C9" s="240"/>
      <c r="D9" s="5">
        <v>4</v>
      </c>
      <c r="E9" s="54">
        <f>E6+E7+E8</f>
        <v>6404839100</v>
      </c>
      <c r="F9" s="54">
        <f t="shared" ref="F9:Q9" si="1">F6+F7+F8</f>
        <v>3504346432</v>
      </c>
      <c r="G9" s="54">
        <f t="shared" si="1"/>
        <v>0</v>
      </c>
      <c r="H9" s="54">
        <f t="shared" si="1"/>
        <v>12243739</v>
      </c>
      <c r="I9" s="54">
        <f t="shared" si="1"/>
        <v>701032901</v>
      </c>
      <c r="J9" s="54">
        <f t="shared" si="1"/>
        <v>6194038729</v>
      </c>
      <c r="K9" s="54">
        <f t="shared" si="1"/>
        <v>0</v>
      </c>
      <c r="L9" s="54">
        <f t="shared" si="1"/>
        <v>460923204</v>
      </c>
      <c r="M9" s="54">
        <f t="shared" si="1"/>
        <v>-19919748</v>
      </c>
      <c r="N9" s="54">
        <f t="shared" si="1"/>
        <v>1753920985</v>
      </c>
      <c r="O9" s="54">
        <f t="shared" si="1"/>
        <v>0</v>
      </c>
      <c r="P9" s="54">
        <f t="shared" si="1"/>
        <v>207838</v>
      </c>
      <c r="Q9" s="54">
        <f t="shared" si="1"/>
        <v>27175263</v>
      </c>
      <c r="R9" s="54">
        <f t="shared" si="0"/>
        <v>19038808443</v>
      </c>
    </row>
    <row r="10" spans="1:27" ht="33" customHeight="1" x14ac:dyDescent="0.25">
      <c r="A10" s="239" t="s">
        <v>197</v>
      </c>
      <c r="B10" s="240"/>
      <c r="C10" s="240"/>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5">
      <c r="A11" s="239" t="s">
        <v>198</v>
      </c>
      <c r="B11" s="240"/>
      <c r="C11" s="240"/>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5">
      <c r="A12" s="239" t="s">
        <v>199</v>
      </c>
      <c r="B12" s="240"/>
      <c r="C12" s="240"/>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5">
      <c r="A13" s="244" t="s">
        <v>200</v>
      </c>
      <c r="B13" s="245"/>
      <c r="C13" s="245"/>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5">
      <c r="A14" s="239" t="s">
        <v>201</v>
      </c>
      <c r="B14" s="240"/>
      <c r="C14" s="240"/>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5">
      <c r="A15" s="244" t="s">
        <v>202</v>
      </c>
      <c r="B15" s="245"/>
      <c r="C15" s="245"/>
      <c r="D15" s="5">
        <v>10</v>
      </c>
      <c r="E15" s="53">
        <v>0</v>
      </c>
      <c r="F15" s="53">
        <v>-1800682</v>
      </c>
      <c r="G15" s="53">
        <v>0</v>
      </c>
      <c r="H15" s="53">
        <v>0</v>
      </c>
      <c r="I15" s="53">
        <v>0</v>
      </c>
      <c r="J15" s="53">
        <v>0</v>
      </c>
      <c r="K15" s="53">
        <v>0</v>
      </c>
      <c r="L15" s="53">
        <v>0</v>
      </c>
      <c r="M15" s="53">
        <v>0</v>
      </c>
      <c r="N15" s="53">
        <v>0</v>
      </c>
      <c r="O15" s="53">
        <v>0</v>
      </c>
      <c r="P15" s="53">
        <v>0</v>
      </c>
      <c r="Q15" s="53">
        <v>0</v>
      </c>
      <c r="R15" s="54">
        <f t="shared" si="0"/>
        <v>-1800682</v>
      </c>
    </row>
    <row r="16" spans="1:27" ht="12.75" customHeight="1" x14ac:dyDescent="0.25">
      <c r="A16" s="239" t="s">
        <v>203</v>
      </c>
      <c r="B16" s="240"/>
      <c r="C16" s="240"/>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5">
      <c r="A17" s="239" t="s">
        <v>21</v>
      </c>
      <c r="B17" s="240"/>
      <c r="C17" s="240"/>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5">
      <c r="A18" s="239" t="s">
        <v>204</v>
      </c>
      <c r="B18" s="240"/>
      <c r="C18" s="240"/>
      <c r="D18" s="5">
        <v>13</v>
      </c>
      <c r="E18" s="53">
        <v>0</v>
      </c>
      <c r="F18" s="53">
        <v>0</v>
      </c>
      <c r="G18" s="53">
        <v>0</v>
      </c>
      <c r="H18" s="53">
        <v>0</v>
      </c>
      <c r="I18" s="53">
        <v>0</v>
      </c>
      <c r="J18" s="53">
        <v>0</v>
      </c>
      <c r="K18" s="53">
        <v>0</v>
      </c>
      <c r="L18" s="53">
        <v>0</v>
      </c>
      <c r="M18" s="53">
        <v>12101569</v>
      </c>
      <c r="N18" s="53">
        <v>0</v>
      </c>
      <c r="O18" s="53">
        <v>0</v>
      </c>
      <c r="P18" s="53">
        <v>0</v>
      </c>
      <c r="Q18" s="53">
        <v>0</v>
      </c>
      <c r="R18" s="54">
        <f t="shared" si="0"/>
        <v>12101569</v>
      </c>
    </row>
    <row r="19" spans="1:18" ht="24" customHeight="1" x14ac:dyDescent="0.25">
      <c r="A19" s="239" t="s">
        <v>205</v>
      </c>
      <c r="B19" s="240"/>
      <c r="C19" s="240"/>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5">
      <c r="A20" s="239" t="s">
        <v>206</v>
      </c>
      <c r="B20" s="240"/>
      <c r="C20" s="240"/>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5">
      <c r="A21" s="244" t="s">
        <v>207</v>
      </c>
      <c r="B21" s="245"/>
      <c r="C21" s="245"/>
      <c r="D21" s="5">
        <v>16</v>
      </c>
      <c r="E21" s="53">
        <v>0</v>
      </c>
      <c r="F21" s="53">
        <v>0</v>
      </c>
      <c r="G21" s="53">
        <v>0</v>
      </c>
      <c r="H21" s="53">
        <v>0</v>
      </c>
      <c r="I21" s="53">
        <v>0</v>
      </c>
      <c r="J21" s="53">
        <v>1753920985</v>
      </c>
      <c r="K21" s="53">
        <v>0</v>
      </c>
      <c r="L21" s="53">
        <v>0</v>
      </c>
      <c r="M21" s="53">
        <v>0</v>
      </c>
      <c r="N21" s="53">
        <v>-1753920985</v>
      </c>
      <c r="O21" s="53">
        <v>0</v>
      </c>
      <c r="P21" s="53">
        <v>0</v>
      </c>
      <c r="Q21" s="53">
        <v>0</v>
      </c>
      <c r="R21" s="54">
        <f t="shared" si="0"/>
        <v>0</v>
      </c>
    </row>
    <row r="22" spans="1:18" ht="20.25" customHeight="1" x14ac:dyDescent="0.25">
      <c r="A22" s="244" t="s">
        <v>209</v>
      </c>
      <c r="B22" s="245"/>
      <c r="C22" s="245"/>
      <c r="D22" s="5">
        <v>17</v>
      </c>
      <c r="E22" s="53">
        <v>0</v>
      </c>
      <c r="F22" s="53">
        <v>0</v>
      </c>
      <c r="G22" s="53">
        <v>0</v>
      </c>
      <c r="H22" s="53">
        <v>-7854159</v>
      </c>
      <c r="I22" s="53">
        <v>0</v>
      </c>
      <c r="J22" s="53">
        <v>0</v>
      </c>
      <c r="K22" s="53">
        <v>0</v>
      </c>
      <c r="L22" s="53">
        <v>0</v>
      </c>
      <c r="M22" s="53">
        <v>0</v>
      </c>
      <c r="N22" s="53">
        <v>0</v>
      </c>
      <c r="O22" s="53">
        <v>0</v>
      </c>
      <c r="P22" s="53">
        <v>0</v>
      </c>
      <c r="Q22" s="53">
        <v>0</v>
      </c>
      <c r="R22" s="54">
        <f t="shared" si="0"/>
        <v>-7854159</v>
      </c>
    </row>
    <row r="23" spans="1:18" ht="20.25" customHeight="1" x14ac:dyDescent="0.25">
      <c r="A23" s="244" t="s">
        <v>210</v>
      </c>
      <c r="B23" s="245"/>
      <c r="C23" s="245"/>
      <c r="D23" s="5">
        <v>18</v>
      </c>
      <c r="E23" s="53">
        <v>0</v>
      </c>
      <c r="F23" s="53">
        <v>0</v>
      </c>
      <c r="G23" s="53">
        <v>0</v>
      </c>
      <c r="H23" s="53">
        <v>0</v>
      </c>
      <c r="I23" s="53">
        <v>0</v>
      </c>
      <c r="J23" s="53">
        <v>-1978721</v>
      </c>
      <c r="K23" s="53">
        <v>0</v>
      </c>
      <c r="L23" s="53">
        <v>0</v>
      </c>
      <c r="M23" s="53">
        <v>0</v>
      </c>
      <c r="N23" s="53">
        <v>0</v>
      </c>
      <c r="O23" s="53">
        <v>0</v>
      </c>
      <c r="P23" s="53">
        <v>0</v>
      </c>
      <c r="Q23" s="53">
        <v>0</v>
      </c>
      <c r="R23" s="54">
        <f t="shared" si="0"/>
        <v>-1978721</v>
      </c>
    </row>
    <row r="24" spans="1:18" ht="20.25" customHeight="1" x14ac:dyDescent="0.25">
      <c r="A24" s="244" t="s">
        <v>211</v>
      </c>
      <c r="B24" s="245"/>
      <c r="C24" s="245"/>
      <c r="D24" s="5">
        <v>19</v>
      </c>
      <c r="E24" s="53">
        <v>0</v>
      </c>
      <c r="F24" s="53">
        <v>0</v>
      </c>
      <c r="G24" s="53">
        <v>0</v>
      </c>
      <c r="H24" s="53">
        <v>0</v>
      </c>
      <c r="I24" s="53">
        <v>-235108447</v>
      </c>
      <c r="J24" s="53">
        <v>0</v>
      </c>
      <c r="K24" s="53">
        <v>0</v>
      </c>
      <c r="L24" s="53">
        <v>0</v>
      </c>
      <c r="M24" s="53">
        <v>0</v>
      </c>
      <c r="N24" s="53">
        <v>773701877</v>
      </c>
      <c r="O24" s="53">
        <v>0</v>
      </c>
      <c r="P24" s="53">
        <v>188065</v>
      </c>
      <c r="Q24" s="53">
        <v>1198380</v>
      </c>
      <c r="R24" s="54">
        <f t="shared" si="0"/>
        <v>539979875</v>
      </c>
    </row>
    <row r="25" spans="1:18" ht="20.25" customHeight="1" x14ac:dyDescent="0.25">
      <c r="A25" s="244" t="s">
        <v>208</v>
      </c>
      <c r="B25" s="245"/>
      <c r="C25" s="245"/>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5">
      <c r="A26" s="244" t="s">
        <v>212</v>
      </c>
      <c r="B26" s="245"/>
      <c r="C26" s="245"/>
      <c r="D26" s="5">
        <v>21</v>
      </c>
      <c r="E26" s="54">
        <f>SUM(E9:E25)</f>
        <v>6404839100</v>
      </c>
      <c r="F26" s="54">
        <f t="shared" ref="F26:Q26" si="2">SUM(F9:F25)</f>
        <v>3502545750</v>
      </c>
      <c r="G26" s="54">
        <f t="shared" si="2"/>
        <v>0</v>
      </c>
      <c r="H26" s="54">
        <f t="shared" si="2"/>
        <v>4389580</v>
      </c>
      <c r="I26" s="54">
        <f t="shared" si="2"/>
        <v>465924454</v>
      </c>
      <c r="J26" s="54">
        <f t="shared" si="2"/>
        <v>7945980993</v>
      </c>
      <c r="K26" s="54">
        <f t="shared" si="2"/>
        <v>0</v>
      </c>
      <c r="L26" s="54">
        <f t="shared" si="2"/>
        <v>460923204</v>
      </c>
      <c r="M26" s="54">
        <f t="shared" si="2"/>
        <v>-7818179</v>
      </c>
      <c r="N26" s="54">
        <f t="shared" si="2"/>
        <v>773701877</v>
      </c>
      <c r="O26" s="54">
        <f t="shared" si="2"/>
        <v>0</v>
      </c>
      <c r="P26" s="54">
        <f t="shared" si="2"/>
        <v>395903</v>
      </c>
      <c r="Q26" s="54">
        <f t="shared" si="2"/>
        <v>28373643</v>
      </c>
      <c r="R26" s="54">
        <f t="shared" si="0"/>
        <v>19579256325</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3" zoomScaleNormal="100" zoomScaleSheetLayoutView="100" workbookViewId="0">
      <selection activeCell="K21" sqref="K21"/>
    </sheetView>
  </sheetViews>
  <sheetFormatPr defaultRowHeight="13.2" x14ac:dyDescent="0.25"/>
  <sheetData>
    <row r="1" spans="1:9" x14ac:dyDescent="0.25">
      <c r="A1" s="250" t="s">
        <v>260</v>
      </c>
      <c r="B1" s="251"/>
      <c r="C1" s="251"/>
      <c r="D1" s="251"/>
      <c r="E1" s="251"/>
      <c r="F1" s="251"/>
      <c r="G1" s="251"/>
      <c r="H1" s="251"/>
      <c r="I1" s="251"/>
    </row>
    <row r="2" spans="1:9" x14ac:dyDescent="0.25">
      <c r="A2" s="251"/>
      <c r="B2" s="251"/>
      <c r="C2" s="251"/>
      <c r="D2" s="251"/>
      <c r="E2" s="251"/>
      <c r="F2" s="251"/>
      <c r="G2" s="251"/>
      <c r="H2" s="251"/>
      <c r="I2" s="251"/>
    </row>
    <row r="3" spans="1:9" x14ac:dyDescent="0.25">
      <c r="A3" s="251"/>
      <c r="B3" s="251"/>
      <c r="C3" s="251"/>
      <c r="D3" s="251"/>
      <c r="E3" s="251"/>
      <c r="F3" s="251"/>
      <c r="G3" s="251"/>
      <c r="H3" s="251"/>
      <c r="I3" s="251"/>
    </row>
    <row r="4" spans="1:9" x14ac:dyDescent="0.25">
      <c r="A4" s="251"/>
      <c r="B4" s="251"/>
      <c r="C4" s="251"/>
      <c r="D4" s="251"/>
      <c r="E4" s="251"/>
      <c r="F4" s="251"/>
      <c r="G4" s="251"/>
      <c r="H4" s="251"/>
      <c r="I4" s="251"/>
    </row>
    <row r="5" spans="1:9" x14ac:dyDescent="0.25">
      <c r="A5" s="251"/>
      <c r="B5" s="251"/>
      <c r="C5" s="251"/>
      <c r="D5" s="251"/>
      <c r="E5" s="251"/>
      <c r="F5" s="251"/>
      <c r="G5" s="251"/>
      <c r="H5" s="251"/>
      <c r="I5" s="251"/>
    </row>
    <row r="6" spans="1:9" x14ac:dyDescent="0.25">
      <c r="A6" s="251"/>
      <c r="B6" s="251"/>
      <c r="C6" s="251"/>
      <c r="D6" s="251"/>
      <c r="E6" s="251"/>
      <c r="F6" s="251"/>
      <c r="G6" s="251"/>
      <c r="H6" s="251"/>
      <c r="I6" s="251"/>
    </row>
    <row r="7" spans="1:9" x14ac:dyDescent="0.25">
      <c r="A7" s="251"/>
      <c r="B7" s="251"/>
      <c r="C7" s="251"/>
      <c r="D7" s="251"/>
      <c r="E7" s="251"/>
      <c r="F7" s="251"/>
      <c r="G7" s="251"/>
      <c r="H7" s="251"/>
      <c r="I7" s="251"/>
    </row>
    <row r="8" spans="1:9" x14ac:dyDescent="0.25">
      <c r="A8" s="251"/>
      <c r="B8" s="251"/>
      <c r="C8" s="251"/>
      <c r="D8" s="251"/>
      <c r="E8" s="251"/>
      <c r="F8" s="251"/>
      <c r="G8" s="251"/>
      <c r="H8" s="251"/>
      <c r="I8" s="251"/>
    </row>
    <row r="9" spans="1:9" x14ac:dyDescent="0.25">
      <c r="A9" s="251"/>
      <c r="B9" s="251"/>
      <c r="C9" s="251"/>
      <c r="D9" s="251"/>
      <c r="E9" s="251"/>
      <c r="F9" s="251"/>
      <c r="G9" s="251"/>
      <c r="H9" s="251"/>
      <c r="I9" s="251"/>
    </row>
    <row r="10" spans="1:9" x14ac:dyDescent="0.25">
      <c r="A10" s="251"/>
      <c r="B10" s="251"/>
      <c r="C10" s="251"/>
      <c r="D10" s="251"/>
      <c r="E10" s="251"/>
      <c r="F10" s="251"/>
      <c r="G10" s="251"/>
      <c r="H10" s="251"/>
      <c r="I10" s="251"/>
    </row>
    <row r="11" spans="1:9" x14ac:dyDescent="0.25">
      <c r="A11" s="251"/>
      <c r="B11" s="251"/>
      <c r="C11" s="251"/>
      <c r="D11" s="251"/>
      <c r="E11" s="251"/>
      <c r="F11" s="251"/>
      <c r="G11" s="251"/>
      <c r="H11" s="251"/>
      <c r="I11" s="251"/>
    </row>
    <row r="12" spans="1:9" x14ac:dyDescent="0.25">
      <c r="A12" s="251"/>
      <c r="B12" s="251"/>
      <c r="C12" s="251"/>
      <c r="D12" s="251"/>
      <c r="E12" s="251"/>
      <c r="F12" s="251"/>
      <c r="G12" s="251"/>
      <c r="H12" s="251"/>
      <c r="I12" s="251"/>
    </row>
    <row r="13" spans="1:9" x14ac:dyDescent="0.25">
      <c r="A13" s="251"/>
      <c r="B13" s="251"/>
      <c r="C13" s="251"/>
      <c r="D13" s="251"/>
      <c r="E13" s="251"/>
      <c r="F13" s="251"/>
      <c r="G13" s="251"/>
      <c r="H13" s="251"/>
      <c r="I13" s="251"/>
    </row>
    <row r="14" spans="1:9" x14ac:dyDescent="0.25">
      <c r="A14" s="251"/>
      <c r="B14" s="251"/>
      <c r="C14" s="251"/>
      <c r="D14" s="251"/>
      <c r="E14" s="251"/>
      <c r="F14" s="251"/>
      <c r="G14" s="251"/>
      <c r="H14" s="251"/>
      <c r="I14" s="251"/>
    </row>
    <row r="15" spans="1:9" x14ac:dyDescent="0.25">
      <c r="A15" s="251"/>
      <c r="B15" s="251"/>
      <c r="C15" s="251"/>
      <c r="D15" s="251"/>
      <c r="E15" s="251"/>
      <c r="F15" s="251"/>
      <c r="G15" s="251"/>
      <c r="H15" s="251"/>
      <c r="I15" s="251"/>
    </row>
    <row r="16" spans="1:9" x14ac:dyDescent="0.25">
      <c r="A16" s="251"/>
      <c r="B16" s="251"/>
      <c r="C16" s="251"/>
      <c r="D16" s="251"/>
      <c r="E16" s="251"/>
      <c r="F16" s="251"/>
      <c r="G16" s="251"/>
      <c r="H16" s="251"/>
      <c r="I16" s="251"/>
    </row>
    <row r="17" spans="1:9" x14ac:dyDescent="0.25">
      <c r="A17" s="251"/>
      <c r="B17" s="251"/>
      <c r="C17" s="251"/>
      <c r="D17" s="251"/>
      <c r="E17" s="251"/>
      <c r="F17" s="251"/>
      <c r="G17" s="251"/>
      <c r="H17" s="251"/>
      <c r="I17" s="251"/>
    </row>
    <row r="18" spans="1:9" x14ac:dyDescent="0.25">
      <c r="A18" s="251"/>
      <c r="B18" s="251"/>
      <c r="C18" s="251"/>
      <c r="D18" s="251"/>
      <c r="E18" s="251"/>
      <c r="F18" s="251"/>
      <c r="G18" s="251"/>
      <c r="H18" s="251"/>
      <c r="I18" s="251"/>
    </row>
    <row r="19" spans="1:9" x14ac:dyDescent="0.25">
      <c r="A19" s="251"/>
      <c r="B19" s="251"/>
      <c r="C19" s="251"/>
      <c r="D19" s="251"/>
      <c r="E19" s="251"/>
      <c r="F19" s="251"/>
      <c r="G19" s="251"/>
      <c r="H19" s="251"/>
      <c r="I19" s="251"/>
    </row>
    <row r="20" spans="1:9" x14ac:dyDescent="0.25">
      <c r="A20" s="251"/>
      <c r="B20" s="251"/>
      <c r="C20" s="251"/>
      <c r="D20" s="251"/>
      <c r="E20" s="251"/>
      <c r="F20" s="251"/>
      <c r="G20" s="251"/>
      <c r="H20" s="251"/>
      <c r="I20" s="251"/>
    </row>
    <row r="21" spans="1:9" x14ac:dyDescent="0.25">
      <c r="A21" s="251"/>
      <c r="B21" s="251"/>
      <c r="C21" s="251"/>
      <c r="D21" s="251"/>
      <c r="E21" s="251"/>
      <c r="F21" s="251"/>
      <c r="G21" s="251"/>
      <c r="H21" s="251"/>
      <c r="I21" s="251"/>
    </row>
    <row r="22" spans="1:9" x14ac:dyDescent="0.25">
      <c r="A22" s="251"/>
      <c r="B22" s="251"/>
      <c r="C22" s="251"/>
      <c r="D22" s="251"/>
      <c r="E22" s="251"/>
      <c r="F22" s="251"/>
      <c r="G22" s="251"/>
      <c r="H22" s="251"/>
      <c r="I22" s="251"/>
    </row>
    <row r="23" spans="1:9" x14ac:dyDescent="0.25">
      <c r="A23" s="251"/>
      <c r="B23" s="251"/>
      <c r="C23" s="251"/>
      <c r="D23" s="251"/>
      <c r="E23" s="251"/>
      <c r="F23" s="251"/>
      <c r="G23" s="251"/>
      <c r="H23" s="251"/>
      <c r="I23" s="251"/>
    </row>
    <row r="24" spans="1:9" x14ac:dyDescent="0.25">
      <c r="A24" s="251"/>
      <c r="B24" s="251"/>
      <c r="C24" s="251"/>
      <c r="D24" s="251"/>
      <c r="E24" s="251"/>
      <c r="F24" s="251"/>
      <c r="G24" s="251"/>
      <c r="H24" s="251"/>
      <c r="I24" s="251"/>
    </row>
    <row r="25" spans="1:9" x14ac:dyDescent="0.25">
      <c r="A25" s="251"/>
      <c r="B25" s="251"/>
      <c r="C25" s="251"/>
      <c r="D25" s="251"/>
      <c r="E25" s="251"/>
      <c r="F25" s="251"/>
      <c r="G25" s="251"/>
      <c r="H25" s="251"/>
      <c r="I25" s="251"/>
    </row>
    <row r="26" spans="1:9" x14ac:dyDescent="0.25">
      <c r="A26" s="251"/>
      <c r="B26" s="251"/>
      <c r="C26" s="251"/>
      <c r="D26" s="251"/>
      <c r="E26" s="251"/>
      <c r="F26" s="251"/>
      <c r="G26" s="251"/>
      <c r="H26" s="251"/>
      <c r="I26" s="251"/>
    </row>
    <row r="27" spans="1:9" x14ac:dyDescent="0.25">
      <c r="A27" s="251"/>
      <c r="B27" s="251"/>
      <c r="C27" s="251"/>
      <c r="D27" s="251"/>
      <c r="E27" s="251"/>
      <c r="F27" s="251"/>
      <c r="G27" s="251"/>
      <c r="H27" s="251"/>
      <c r="I27" s="251"/>
    </row>
    <row r="28" spans="1:9" x14ac:dyDescent="0.25">
      <c r="A28" s="251"/>
      <c r="B28" s="251"/>
      <c r="C28" s="251"/>
      <c r="D28" s="251"/>
      <c r="E28" s="251"/>
      <c r="F28" s="251"/>
      <c r="G28" s="251"/>
      <c r="H28" s="251"/>
      <c r="I28" s="251"/>
    </row>
    <row r="29" spans="1:9" x14ac:dyDescent="0.25">
      <c r="A29" s="251"/>
      <c r="B29" s="251"/>
      <c r="C29" s="251"/>
      <c r="D29" s="251"/>
      <c r="E29" s="251"/>
      <c r="F29" s="251"/>
      <c r="G29" s="251"/>
      <c r="H29" s="251"/>
      <c r="I29" s="251"/>
    </row>
    <row r="30" spans="1:9" x14ac:dyDescent="0.25">
      <c r="A30" s="251"/>
      <c r="B30" s="251"/>
      <c r="C30" s="251"/>
      <c r="D30" s="251"/>
      <c r="E30" s="251"/>
      <c r="F30" s="251"/>
      <c r="G30" s="251"/>
      <c r="H30" s="251"/>
      <c r="I30" s="251"/>
    </row>
    <row r="31" spans="1:9" x14ac:dyDescent="0.25">
      <c r="A31" s="251"/>
      <c r="B31" s="251"/>
      <c r="C31" s="251"/>
      <c r="D31" s="251"/>
      <c r="E31" s="251"/>
      <c r="F31" s="251"/>
      <c r="G31" s="251"/>
      <c r="H31" s="251"/>
      <c r="I31" s="251"/>
    </row>
    <row r="32" spans="1:9" x14ac:dyDescent="0.25">
      <c r="A32" s="251"/>
      <c r="B32" s="251"/>
      <c r="C32" s="251"/>
      <c r="D32" s="251"/>
      <c r="E32" s="251"/>
      <c r="F32" s="251"/>
      <c r="G32" s="251"/>
      <c r="H32" s="251"/>
      <c r="I32" s="251"/>
    </row>
    <row r="33" spans="1:9" x14ac:dyDescent="0.25">
      <c r="A33" s="251"/>
      <c r="B33" s="251"/>
      <c r="C33" s="251"/>
      <c r="D33" s="251"/>
      <c r="E33" s="251"/>
      <c r="F33" s="251"/>
      <c r="G33" s="251"/>
      <c r="H33" s="251"/>
      <c r="I33" s="251"/>
    </row>
    <row r="34" spans="1:9" x14ac:dyDescent="0.25">
      <c r="A34" s="251"/>
      <c r="B34" s="251"/>
      <c r="C34" s="251"/>
      <c r="D34" s="251"/>
      <c r="E34" s="251"/>
      <c r="F34" s="251"/>
      <c r="G34" s="251"/>
      <c r="H34" s="251"/>
      <c r="I34" s="251"/>
    </row>
    <row r="35" spans="1:9" x14ac:dyDescent="0.25">
      <c r="A35" s="251"/>
      <c r="B35" s="251"/>
      <c r="C35" s="251"/>
      <c r="D35" s="251"/>
      <c r="E35" s="251"/>
      <c r="F35" s="251"/>
      <c r="G35" s="251"/>
      <c r="H35" s="251"/>
      <c r="I35" s="251"/>
    </row>
    <row r="36" spans="1:9" x14ac:dyDescent="0.25">
      <c r="A36" s="251"/>
      <c r="B36" s="251"/>
      <c r="C36" s="251"/>
      <c r="D36" s="251"/>
      <c r="E36" s="251"/>
      <c r="F36" s="251"/>
      <c r="G36" s="251"/>
      <c r="H36" s="251"/>
      <c r="I36" s="251"/>
    </row>
    <row r="37" spans="1:9" x14ac:dyDescent="0.25">
      <c r="A37" s="251"/>
      <c r="B37" s="251"/>
      <c r="C37" s="251"/>
      <c r="D37" s="251"/>
      <c r="E37" s="251"/>
      <c r="F37" s="251"/>
      <c r="G37" s="251"/>
      <c r="H37" s="251"/>
      <c r="I37" s="251"/>
    </row>
    <row r="38" spans="1:9" x14ac:dyDescent="0.25">
      <c r="A38" s="251"/>
      <c r="B38" s="251"/>
      <c r="C38" s="251"/>
      <c r="D38" s="251"/>
      <c r="E38" s="251"/>
      <c r="F38" s="251"/>
      <c r="G38" s="251"/>
      <c r="H38" s="251"/>
      <c r="I38" s="251"/>
    </row>
    <row r="39" spans="1:9" x14ac:dyDescent="0.25">
      <c r="A39" s="251"/>
      <c r="B39" s="251"/>
      <c r="C39" s="251"/>
      <c r="D39" s="251"/>
      <c r="E39" s="251"/>
      <c r="F39" s="251"/>
      <c r="G39" s="251"/>
      <c r="H39" s="251"/>
      <c r="I39" s="251"/>
    </row>
    <row r="40" spans="1:9" x14ac:dyDescent="0.25">
      <c r="A40" s="251"/>
      <c r="B40" s="251"/>
      <c r="C40" s="251"/>
      <c r="D40" s="251"/>
      <c r="E40" s="251"/>
      <c r="F40" s="251"/>
      <c r="G40" s="251"/>
      <c r="H40" s="251"/>
      <c r="I40" s="251"/>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2baa3bd-a2fa-4ea9-9ebb-3a9c6a55952b"/>
    <ds:schemaRef ds:uri="http://schemas.openxmlformats.org/package/2006/metadata/core-properties"/>
    <ds:schemaRef ds:uri="d8745bc5-821e-4205-946a-621c2da728c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Tutek</cp:lastModifiedBy>
  <cp:lastPrinted>2019-10-29T12:45:24Z</cp:lastPrinted>
  <dcterms:created xsi:type="dcterms:W3CDTF">2008-10-17T11:51:54Z</dcterms:created>
  <dcterms:modified xsi:type="dcterms:W3CDTF">2020-07-28T08:18:29Z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2020-02-06T15:22:45.8128026Z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7cd81a64-cc75-4ef1-9782-6dc1a6fd736c</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2020-02-06T15:22:45.8128026Z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7cd81a64-cc75-4ef1-9782-6dc1a6fd736c</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y fmtid="{D5CDD505-2E9C-101B-9397-08002B2CF9AE}" pid="21" name="TitusGUID">
    <vt:lpwstr>e39836b4-edcd-4851-9ad9-b60a3c2fd099</vt:lpwstr>
  </property>
</Properties>
</file>