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9\1Q 2019\Grupa\TFI-KI\"/>
    </mc:Choice>
  </mc:AlternateContent>
  <workbookProtection workbookPassword="CA29" lockStructure="1"/>
  <bookViews>
    <workbookView xWindow="0" yWindow="0" windowWidth="28800" windowHeight="11400"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J40" i="19"/>
  <c r="H40" i="19"/>
  <c r="I77" i="18"/>
  <c r="I42" i="18"/>
  <c r="I48" i="18"/>
  <c r="I52" i="18"/>
  <c r="I9" i="18"/>
  <c r="I29" i="18"/>
  <c r="K45" i="19" l="1"/>
  <c r="J45" i="19"/>
  <c r="H44" i="19"/>
  <c r="H42" i="19"/>
  <c r="K44" i="19"/>
  <c r="J44" i="19"/>
  <c r="I63" i="18"/>
  <c r="I78" i="18" s="1"/>
  <c r="I40" i="18"/>
  <c r="H45" i="19"/>
  <c r="R26" i="22"/>
  <c r="R9" i="22"/>
  <c r="H67" i="19" l="1"/>
  <c r="H69" i="19" s="1"/>
  <c r="K67" i="19"/>
  <c r="J67" i="19"/>
</calcChain>
</file>

<file path=xl/sharedStrings.xml><?xml version="1.0" encoding="utf-8"?>
<sst xmlns="http://schemas.openxmlformats.org/spreadsheetml/2006/main" count="364" uniqueCount="325">
  <si>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</si>
  <si>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</si>
  <si>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</si>
  <si>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</si>
  <si>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</si>
  <si>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</si>
  <si>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</si>
  <si>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</si>
  <si>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</si>
  <si>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</si>
  <si>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</si>
  <si>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</si>
  <si>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</si>
  <si>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</si>
  <si>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</si>
  <si>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</si>
  <si>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</si>
  <si>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</si>
  <si>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</si>
  <si>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</si>
  <si>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</si>
  <si>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</si>
  <si>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</si>
  <si>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</si>
  <si>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</si>
  <si>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</si>
  <si>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</si>
  <si>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</si>
  <si>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</si>
  <si>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</si>
  <si>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</si>
  <si>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</si>
  <si>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</si>
  <si>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</si>
  <si>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</si>
  <si>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</si>
  <si>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</si>
  <si>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</si>
  <si>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</si>
  <si>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</si>
  <si>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</si>
  <si>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</si>
  <si>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</si>
  <si>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</si>
  <si>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</si>
  <si>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</si>
  <si>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</si>
  <si>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</si>
  <si>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</si>
  <si>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</si>
  <si>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</si>
  <si>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</si>
  <si>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</si>
  <si>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</si>
  <si>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</si>
  <si>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</si>
  <si>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</si>
  <si>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</si>
  <si>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</si>
  <si>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</si>
  <si>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</si>
  <si>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</si>
  <si>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</si>
  <si>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</si>
  <si>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</si>
  <si>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</si>
  <si>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</si>
  <si>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</si>
  <si>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</si>
  <si>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</si>
  <si>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</si>
  <si>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</si>
  <si>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</si>
  <si>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</si>
  <si>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</si>
  <si>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</si>
  <si>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</si>
  <si>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</si>
  <si>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</si>
  <si>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</si>
  <si>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</si>
  <si>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</si>
  <si>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</si>
  <si>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</si>
  <si>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</si>
  <si>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</si>
  <si>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</si>
  <si>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</si>
  <si>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</si>
  <si>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</si>
  <si>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</si>
  <si>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</si>
  <si>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</si>
  <si>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</si>
  <si>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</si>
  <si>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</si>
  <si>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</si>
  <si>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</si>
  <si>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</si>
  <si>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</si>
  <si>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</si>
  <si>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</si>
  <si>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</si>
  <si>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</si>
  <si>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</si>
  <si>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</si>
  <si>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</si>
  <si>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</si>
  <si>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</si>
  <si>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</si>
  <si>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</si>
  <si>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</si>
  <si>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</si>
  <si>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</si>
  <si>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</si>
  <si>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</si>
  <si>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</si>
  <si>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</si>
  <si>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</si>
  <si>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</si>
  <si>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</si>
  <si>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</si>
  <si>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</si>
  <si>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</si>
  <si>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</si>
  <si>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</si>
  <si>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</si>
  <si>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</si>
  <si>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</si>
  <si>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</si>
  <si>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</si>
  <si>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</si>
  <si>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</si>
  <si>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</si>
  <si>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</si>
  <si>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</si>
  <si>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</si>
  <si>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</si>
  <si>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</si>
  <si>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</si>
  <si>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</si>
  <si>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</si>
  <si>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</si>
  <si>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</si>
  <si>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</si>
  <si>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</si>
  <si>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</si>
  <si>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</si>
  <si>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</si>
  <si>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</si>
  <si>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</si>
  <si>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</si>
  <si>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</si>
  <si>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</si>
  <si>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</si>
  <si>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</si>
  <si>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</si>
  <si>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</si>
  <si>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</si>
  <si>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</si>
  <si>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</si>
  <si>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</si>
  <si>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</si>
  <si>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</si>
  <si>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</si>
  <si>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</si>
  <si>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</si>
  <si>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</si>
  <si>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</si>
  <si>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</si>
  <si>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</si>
  <si>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</si>
  <si>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</si>
  <si>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</si>
  <si>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</si>
  <si>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</si>
  <si>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</si>
  <si>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</si>
  <si>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</si>
  <si>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</si>
  <si>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</si>
  <si>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</si>
  <si>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</si>
  <si>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</si>
  <si>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</si>
  <si>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</si>
  <si>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</si>
  <si>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</si>
  <si>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</si>
  <si>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</si>
  <si>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</si>
  <si>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</si>
  <si>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</si>
  <si>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</si>
  <si>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</si>
  <si>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</si>
  <si>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</si>
  <si>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</si>
  <si>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</si>
  <si>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</si>
  <si>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</si>
  <si>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</si>
  <si>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</si>
  <si>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</si>
  <si>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</si>
  <si>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</si>
  <si>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</si>
  <si>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</si>
  <si>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</si>
  <si>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</si>
  <si>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</si>
  <si>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</si>
  <si>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</si>
  <si>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</si>
  <si>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</si>
  <si>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</si>
  <si>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</si>
  <si>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</si>
  <si>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</si>
  <si>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</si>
  <si>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</si>
  <si>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</si>
  <si>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</si>
  <si>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</si>
  <si>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</si>
  <si>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</si>
  <si>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</si>
  <si>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</si>
  <si>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</si>
  <si>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</si>
  <si>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</si>
  <si>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</si>
  <si>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</si>
  <si>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</si>
  <si>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</si>
  <si>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</si>
  <si>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</si>
  <si>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</si>
  <si>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</si>
  <si>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</si>
  <si>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</si>
  <si>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</si>
  <si>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</si>
  <si>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</si>
  <si>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</si>
  <si>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</si>
  <si>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</si>
  <si>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</si>
  <si>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</si>
  <si>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</si>
  <si>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</si>
  <si>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</si>
  <si>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</si>
  <si>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</si>
  <si>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</si>
  <si>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</si>
  <si>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</si>
  <si>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</si>
  <si>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</si>
  <si>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</si>
  <si>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</si>
  <si>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</si>
  <si>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</si>
  <si>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</si>
  <si>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</si>
  <si>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</si>
  <si>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</si>
  <si>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</si>
  <si>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</si>
  <si>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</si>
  <si>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</si>
  <si>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</si>
  <si>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</si>
  <si>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</si>
  <si>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</si>
  <si>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</si>
  <si>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</si>
  <si>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</si>
  <si>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</si>
  <si>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</si>
  <si>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</si>
  <si>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ZB Invest d.o.o.</t>
  </si>
  <si>
    <t>Samoborska cesta 145, 10000 Zagreb</t>
  </si>
  <si>
    <t>3234495</t>
  </si>
  <si>
    <t>HR</t>
  </si>
  <si>
    <t>80000014</t>
  </si>
  <si>
    <t>92963223473</t>
  </si>
  <si>
    <t>307</t>
  </si>
  <si>
    <t>PRNXTNXHBI0TSY1V8P17</t>
  </si>
  <si>
    <t>Zagrebačka banka d.d.</t>
  </si>
  <si>
    <t>Zagreb</t>
  </si>
  <si>
    <t>Trg bana Josipa Jelačića 10</t>
  </si>
  <si>
    <t>zaba@unicreditgroup.zaba.hr</t>
  </si>
  <si>
    <t>www.zaba.hr</t>
  </si>
  <si>
    <t>Pominvest d.d.</t>
  </si>
  <si>
    <t>Zagreb nekretnine d.o.o.</t>
  </si>
  <si>
    <t>UniCredit Leasing Croatia d.o.o.</t>
  </si>
  <si>
    <t>Locat Croatia d.o.o.</t>
  </si>
  <si>
    <t>ALLIB NEKRETNINE d.o.o.</t>
  </si>
  <si>
    <t>BACAL ALPHA d.o.o.</t>
  </si>
  <si>
    <t>ZABA Partner d.o.o.</t>
  </si>
  <si>
    <t>UniCredit Bank d.d.</t>
  </si>
  <si>
    <t>Zane BH d.o.o.</t>
  </si>
  <si>
    <t>UniCredit Broker d.o.o.</t>
  </si>
  <si>
    <t>Multiplus card d.o.o., Zagreb</t>
  </si>
  <si>
    <t>Allianz ZB d.o.o., Zagreb</t>
  </si>
  <si>
    <t>Gundulićeva 26a, 21000 Split</t>
  </si>
  <si>
    <t>Nova Ves 17, 10000 Zagreb</t>
  </si>
  <si>
    <t>Heinzelova 33, 10000 Zagreb</t>
  </si>
  <si>
    <t>Damira Tomljanovića Gavrana 17, 10000 Zagreb</t>
  </si>
  <si>
    <t>Augusta Cesarca 2, 10000 Zagreb</t>
  </si>
  <si>
    <t>Kardinala Stepinca bb, 88000 Mostar</t>
  </si>
  <si>
    <t>Branilaca Sarajeva 20, 71000 Sarajevo</t>
  </si>
  <si>
    <t>Obala Kulina bana 15, 71000 Sarajevo</t>
  </si>
  <si>
    <t>Trg Dražena Petrovića 3, 10000 Zagreb</t>
  </si>
  <si>
    <t>Heinzelova 70, 10000 Zagreb</t>
  </si>
  <si>
    <t>Ferizović Antica</t>
  </si>
  <si>
    <t>01/ 4801-725</t>
  </si>
  <si>
    <t>antica.ferizovic@unicreditgroup.zaba.hr</t>
  </si>
  <si>
    <t>stanje na dan 31.03.2019</t>
  </si>
  <si>
    <t>Obveznik: Zagrebačka banka d.d.</t>
  </si>
  <si>
    <t>Obveznik:  Zagrebačka banka d.d.</t>
  </si>
  <si>
    <t>u razdoblju 01.01.2019 do 31. 03. 2019.</t>
  </si>
  <si>
    <t>u razdoblju 01.01.2019 do31.03.2019</t>
  </si>
  <si>
    <t>za razdoblje od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</si>
</sst>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k_n_-;\-* #,##0.00\ _k_n_-;_-* &quot;-&quot;??\ _k_n_-;_-@_-"/>
    <numFmt numFmtId="164" formatCode="000"/>
    <numFmt numFmtId="165" formatCode="00"/>
    <numFmt numFmtId="166" formatCode="_-* #,##0.00_-;\-* #,##0.00_-;_-* \-??_-;_-@_-"/>
    <numFmt numFmtId="167" formatCode="_-* #,##0.00_-;\-* #,##0.00_-;_-* &quot;-&quot;??_-;_-@_-"/>
    <numFmt numFmtId="168" formatCode="#,##0;\(#,##0\)"/>
    <numFmt numFmtId="169" formatCode="#,##0.00&quot;kn&quot;;[Red]\-#,##0.00&quot;kn&quot;"/>
    <numFmt numFmtId="170" formatCode="0.0000"/>
    <numFmt numFmtId="171" formatCode="yyyy\-mm\-dd;@"/>
    <numFmt numFmtId="172" formatCode="0.0"/>
    <numFmt numFmtId="173" formatCode="0.0000%"/>
    <numFmt numFmtId="174" formatCode="0.0%"/>
    <numFmt numFmtId="175" formatCode="&quot;Yes&quot;;[Red]&quot;No&quot;"/>
    <numFmt numFmtId="176" formatCode="0.00000"/>
    <numFmt numFmtId="177" formatCode="[&gt;0]General"/>
  </numFmts>
  <fonts count="8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BdE Neue Helvetica 45 Light"/>
      <family val="2"/>
    </font>
    <font>
      <sz val="10"/>
      <color theme="1"/>
      <name val="Arial"/>
      <family val="2"/>
    </font>
    <font>
      <sz val="11"/>
      <color theme="1"/>
      <name val="Calibri"/>
      <family val="2"/>
      <scheme val="minor"/>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1"/>
      <name val="Calibri"/>
      <family val="2"/>
    </font>
    <font>
      <sz val="10"/>
      <name val="MS Sans Serif"/>
      <family val="2"/>
      <charset val="238"/>
    </font>
    <font>
      <b/>
      <sz val="10"/>
      <name val="Arial"/>
      <family val="2"/>
    </font>
    <font>
      <u/>
      <sz val="10"/>
      <color rgb="FF0000FF"/>
      <name val="Arial"/>
      <family val="2"/>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0"/>
      <name val="7_Dutch"/>
    </font>
    <font>
      <sz val="11"/>
      <color rgb="FF3F3F76"/>
      <name val="Calibri"/>
      <family val="2"/>
      <scheme val="minor"/>
    </font>
    <font>
      <sz val="10"/>
      <color rgb="FF3F3F76"/>
      <name val="Arial"/>
      <family val="2"/>
      <charset val="238"/>
    </font>
    <font>
      <b/>
      <sz val="20"/>
      <name val="Arial"/>
      <family val="2"/>
    </font>
    <font>
      <b/>
      <sz val="12"/>
      <name val="Arial"/>
      <family val="2"/>
    </font>
    <font>
      <u/>
      <sz val="10"/>
      <color indexed="12"/>
      <name val="Arial"/>
      <family val="2"/>
    </font>
    <font>
      <u/>
      <sz val="6.5"/>
      <color indexed="12"/>
      <name val="Arial"/>
      <family val="2"/>
    </font>
    <font>
      <sz val="12"/>
      <name val="Arial"/>
      <family val="2"/>
      <charset val="238"/>
    </font>
    <font>
      <sz val="12"/>
      <color theme="1"/>
      <name val="Arial"/>
      <family val="2"/>
      <charset val="238"/>
    </font>
    <font>
      <b/>
      <sz val="11"/>
      <color indexed="8"/>
      <name val="Calibri"/>
      <family val="2"/>
    </font>
    <font>
      <sz val="11"/>
      <color indexed="60"/>
      <name val="Calibri"/>
      <family val="2"/>
    </font>
    <font>
      <sz val="10"/>
      <name val="MS Sans Serif"/>
    </font>
    <font>
      <sz val="11"/>
      <color rgb="FF9C0006"/>
      <name val="Calibri"/>
      <family val="2"/>
      <scheme val="minor"/>
    </font>
  </fonts>
  <fills count="5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C7CE"/>
      </patternFill>
    </fill>
    <fill>
      <patternFill patternType="solid">
        <fgColor rgb="FFFFCC99"/>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0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5" fillId="29"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37" borderId="31" applyNumberFormat="0" applyAlignment="0" applyProtection="0"/>
    <xf numFmtId="0" fontId="39" fillId="37" borderId="31" applyNumberFormat="0" applyAlignment="0" applyProtection="0"/>
    <xf numFmtId="0" fontId="40" fillId="38" borderId="32" applyNumberFormat="0" applyAlignment="0" applyProtection="0"/>
    <xf numFmtId="0" fontId="41" fillId="0" borderId="33" applyNumberFormat="0" applyFill="0" applyAlignment="0" applyProtection="0"/>
    <xf numFmtId="0" fontId="42" fillId="38" borderId="32" applyNumberFormat="0" applyAlignment="0" applyProtection="0"/>
    <xf numFmtId="0" fontId="43" fillId="0" borderId="0" applyNumberFormat="0" applyFill="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6" borderId="0" applyNumberFormat="0" applyBorder="0" applyAlignment="0" applyProtection="0"/>
    <xf numFmtId="0" fontId="44" fillId="24" borderId="31" applyNumberFormat="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4" applyNumberFormat="0" applyFill="0" applyAlignment="0" applyProtection="0"/>
    <xf numFmtId="0" fontId="48" fillId="0" borderId="35" applyNumberFormat="0" applyFill="0" applyAlignment="0" applyProtection="0"/>
    <xf numFmtId="0" fontId="49" fillId="0" borderId="36"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24" borderId="31" applyNumberFormat="0" applyAlignment="0" applyProtection="0"/>
    <xf numFmtId="0" fontId="52" fillId="0" borderId="33" applyNumberFormat="0" applyFill="0" applyAlignment="0" applyProtection="0"/>
    <xf numFmtId="166" fontId="31" fillId="0" borderId="0" applyFill="0" applyBorder="0" applyAlignment="0" applyProtection="0"/>
    <xf numFmtId="166" fontId="31" fillId="0" borderId="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53" fillId="39"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54" fillId="0" borderId="0"/>
    <xf numFmtId="0" fontId="31" fillId="0" borderId="0"/>
    <xf numFmtId="0" fontId="31" fillId="0" borderId="0"/>
    <xf numFmtId="0" fontId="55" fillId="0" borderId="0"/>
    <xf numFmtId="0" fontId="56" fillId="0" borderId="0"/>
    <xf numFmtId="0" fontId="31" fillId="0" borderId="0"/>
    <xf numFmtId="0" fontId="31" fillId="0" borderId="0"/>
    <xf numFmtId="0" fontId="31" fillId="40" borderId="37" applyNumberFormat="0" applyFont="0" applyAlignment="0" applyProtection="0"/>
    <xf numFmtId="0" fontId="31" fillId="40" borderId="37" applyNumberFormat="0" applyFont="0" applyAlignment="0" applyProtection="0"/>
    <xf numFmtId="0" fontId="2" fillId="0" borderId="0"/>
    <xf numFmtId="0" fontId="57" fillId="37" borderId="38" applyNumberFormat="0" applyAlignment="0" applyProtection="0"/>
    <xf numFmtId="0" fontId="58" fillId="37" borderId="38" applyNumberFormat="0" applyAlignment="0" applyProtection="0"/>
    <xf numFmtId="0" fontId="31" fillId="0" borderId="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34" applyNumberFormat="0" applyFill="0" applyAlignment="0" applyProtection="0"/>
    <xf numFmtId="0" fontId="63" fillId="0" borderId="35" applyNumberFormat="0" applyFill="0" applyAlignment="0" applyProtection="0"/>
    <xf numFmtId="0" fontId="43" fillId="0" borderId="36" applyNumberFormat="0" applyFill="0" applyAlignment="0" applyProtection="0"/>
    <xf numFmtId="0" fontId="64" fillId="0" borderId="39" applyNumberFormat="0" applyFill="0" applyAlignment="0" applyProtection="0"/>
    <xf numFmtId="0" fontId="65" fillId="0" borderId="0" applyNumberFormat="0" applyFill="0" applyBorder="0" applyAlignment="0" applyProtection="0"/>
    <xf numFmtId="0" fontId="67" fillId="0" borderId="0"/>
    <xf numFmtId="9" fontId="67" fillId="0" borderId="0" applyFont="0" applyFill="0" applyBorder="0" applyAlignment="0" applyProtection="0"/>
    <xf numFmtId="40" fontId="67" fillId="0" borderId="0" applyFont="0" applyFill="0" applyBorder="0" applyAlignment="0" applyProtection="0"/>
    <xf numFmtId="0" fontId="69" fillId="0" borderId="0" applyNumberFormat="0" applyFill="0" applyBorder="0" applyAlignment="0" applyProtection="0"/>
    <xf numFmtId="168" fontId="27" fillId="0" borderId="0"/>
    <xf numFmtId="38" fontId="70" fillId="0" borderId="0"/>
    <xf numFmtId="38" fontId="71" fillId="0" borderId="0"/>
    <xf numFmtId="38" fontId="72" fillId="0" borderId="0"/>
    <xf numFmtId="38" fontId="73" fillId="0" borderId="0"/>
    <xf numFmtId="0" fontId="74" fillId="0" borderId="0"/>
    <xf numFmtId="0" fontId="74" fillId="0" borderId="0"/>
    <xf numFmtId="0" fontId="75" fillId="0" borderId="0"/>
    <xf numFmtId="38" fontId="67" fillId="0" borderId="0" applyFont="0" applyFill="0" applyBorder="0" applyAlignment="0" applyProtection="0"/>
    <xf numFmtId="40" fontId="67" fillId="0" borderId="0" applyFont="0" applyFill="0" applyBorder="0" applyAlignment="0" applyProtection="0"/>
    <xf numFmtId="0" fontId="30" fillId="0" borderId="0"/>
    <xf numFmtId="0" fontId="2" fillId="0" borderId="0">
      <alignment vertical="top"/>
    </xf>
    <xf numFmtId="0" fontId="76" fillId="0" borderId="0"/>
    <xf numFmtId="169" fontId="67" fillId="0" borderId="0" applyFont="0" applyFill="0" applyBorder="0" applyAlignment="0" applyProtection="0"/>
    <xf numFmtId="169" fontId="67" fillId="0" borderId="0" applyFont="0" applyFill="0" applyBorder="0" applyAlignment="0" applyProtection="0"/>
    <xf numFmtId="43" fontId="2" fillId="0" borderId="0" applyFont="0" applyFill="0" applyBorder="0" applyAlignment="0" applyProtection="0"/>
    <xf numFmtId="0" fontId="2" fillId="0" borderId="0"/>
    <xf numFmtId="0" fontId="31" fillId="0" borderId="0">
      <alignment vertical="center"/>
    </xf>
    <xf numFmtId="0" fontId="68" fillId="18" borderId="41" applyFont="0" applyBorder="0">
      <alignment horizontal="center" wrapText="1"/>
    </xf>
    <xf numFmtId="0" fontId="30" fillId="0" borderId="0"/>
    <xf numFmtId="43" fontId="30" fillId="0" borderId="0" applyFont="0" applyFill="0" applyBorder="0" applyAlignment="0" applyProtection="0"/>
    <xf numFmtId="0" fontId="56" fillId="0" borderId="0"/>
    <xf numFmtId="0" fontId="77" fillId="17" borderId="30" applyNumberFormat="0" applyAlignment="0" applyProtection="0"/>
    <xf numFmtId="0" fontId="2" fillId="0" borderId="0"/>
    <xf numFmtId="0" fontId="30" fillId="0" borderId="0"/>
    <xf numFmtId="43" fontId="30" fillId="0" borderId="0" applyFont="0" applyFill="0" applyBorder="0" applyAlignment="0" applyProtection="0"/>
    <xf numFmtId="0" fontId="56" fillId="0" borderId="0"/>
    <xf numFmtId="0" fontId="2" fillId="0" borderId="0"/>
    <xf numFmtId="0" fontId="31" fillId="0" borderId="0"/>
    <xf numFmtId="0" fontId="31" fillId="0" borderId="0"/>
    <xf numFmtId="43" fontId="2" fillId="0" borderId="0" applyFont="0" applyFill="0" applyBorder="0" applyAlignment="0" applyProtection="0"/>
    <xf numFmtId="0" fontId="2" fillId="0" borderId="0"/>
    <xf numFmtId="0" fontId="2" fillId="0" borderId="0"/>
    <xf numFmtId="0" fontId="30" fillId="0" borderId="0"/>
    <xf numFmtId="0" fontId="78" fillId="17" borderId="30" applyNumberFormat="0" applyAlignment="0" applyProtection="0"/>
    <xf numFmtId="0" fontId="30" fillId="0" borderId="0"/>
    <xf numFmtId="0" fontId="79" fillId="18" borderId="22" applyNumberFormat="0" applyFill="0" applyBorder="0" applyAlignment="0" applyProtection="0">
      <alignment horizontal="left"/>
    </xf>
    <xf numFmtId="0" fontId="31" fillId="0" borderId="0">
      <alignment vertical="center"/>
    </xf>
    <xf numFmtId="0" fontId="80" fillId="0" borderId="0" applyNumberFormat="0" applyFill="0" applyBorder="0" applyAlignment="0" applyProtection="0"/>
    <xf numFmtId="3" fontId="31" fillId="41" borderId="1" applyFont="0">
      <alignment horizontal="right" vertical="center"/>
      <protection locked="0"/>
    </xf>
    <xf numFmtId="0" fontId="56" fillId="0" borderId="0"/>
    <xf numFmtId="0" fontId="2" fillId="0" borderId="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5" fillId="29"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44" fillId="24" borderId="31" applyNumberFormat="0" applyAlignment="0" applyProtection="0"/>
    <xf numFmtId="3" fontId="65" fillId="18" borderId="1" applyFont="0" applyFill="0" applyProtection="0">
      <alignment horizontal="right" vertical="center"/>
    </xf>
    <xf numFmtId="0" fontId="61" fillId="0" borderId="0" applyNumberFormat="0" applyFill="0" applyBorder="0" applyAlignment="0" applyProtection="0"/>
    <xf numFmtId="0" fontId="62" fillId="0" borderId="34" applyNumberFormat="0" applyFill="0" applyAlignment="0" applyProtection="0"/>
    <xf numFmtId="0" fontId="63" fillId="0" borderId="35" applyNumberFormat="0" applyFill="0" applyAlignment="0" applyProtection="0"/>
    <xf numFmtId="0" fontId="43" fillId="0" borderId="36" applyNumberFormat="0" applyFill="0" applyAlignment="0" applyProtection="0"/>
    <xf numFmtId="0" fontId="43" fillId="0" borderId="0" applyNumberFormat="0" applyFill="0" applyBorder="0" applyAlignment="0" applyProtection="0"/>
    <xf numFmtId="0" fontId="40" fillId="38" borderId="32" applyNumberFormat="0" applyAlignment="0" applyProtection="0"/>
    <xf numFmtId="0" fontId="59" fillId="0" borderId="0" applyNumberFormat="0" applyFill="0" applyBorder="0" applyAlignment="0" applyProtection="0"/>
    <xf numFmtId="0" fontId="31" fillId="4" borderId="1" applyNumberFormat="0" applyFont="0" applyBorder="0" applyProtection="0">
      <alignment horizontal="center" vertical="center"/>
    </xf>
    <xf numFmtId="0" fontId="31" fillId="4" borderId="1" applyNumberFormat="0" applyFont="0" applyBorder="0">
      <alignment horizontal="center" vertical="center"/>
    </xf>
    <xf numFmtId="3" fontId="31" fillId="42" borderId="1" applyFont="0" applyProtection="0">
      <alignment horizontal="right" vertical="center"/>
    </xf>
    <xf numFmtId="10" fontId="31" fillId="42" borderId="1" applyFont="0" applyProtection="0">
      <alignment horizontal="right" vertical="center"/>
    </xf>
    <xf numFmtId="9" fontId="31" fillId="42" borderId="1" applyFont="0" applyProtection="0">
      <alignment horizontal="right" vertical="center"/>
    </xf>
    <xf numFmtId="0" fontId="31" fillId="42" borderId="41"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41" fillId="0" borderId="33" applyNumberFormat="0" applyFill="0" applyAlignment="0" applyProtection="0"/>
    <xf numFmtId="0" fontId="81" fillId="0" borderId="0" applyNumberFormat="0" applyFill="0" applyBorder="0" applyAlignment="0" applyProtection="0">
      <alignment vertical="top"/>
      <protection locked="0"/>
    </xf>
    <xf numFmtId="171" fontId="31" fillId="43" borderId="1" applyFont="0">
      <alignment vertical="center"/>
      <protection locked="0"/>
    </xf>
    <xf numFmtId="3" fontId="31" fillId="43" borderId="1" applyFont="0">
      <alignment horizontal="right" vertical="center"/>
      <protection locked="0"/>
    </xf>
    <xf numFmtId="172" fontId="31" fillId="43" borderId="1" applyFont="0">
      <alignment horizontal="right" vertical="center"/>
      <protection locked="0"/>
    </xf>
    <xf numFmtId="170" fontId="31" fillId="44" borderId="1" applyFont="0">
      <alignment vertical="center"/>
      <protection locked="0"/>
    </xf>
    <xf numFmtId="10" fontId="31" fillId="43" borderId="1" applyFont="0">
      <alignment horizontal="right" vertical="center"/>
      <protection locked="0"/>
    </xf>
    <xf numFmtId="9" fontId="31" fillId="43" borderId="18" applyFont="0">
      <alignment horizontal="right" vertical="center"/>
      <protection locked="0"/>
    </xf>
    <xf numFmtId="173" fontId="31" fillId="43" borderId="1" applyFont="0">
      <alignment horizontal="right" vertical="center"/>
      <protection locked="0"/>
    </xf>
    <xf numFmtId="174" fontId="31" fillId="43" borderId="18" applyFont="0">
      <alignment horizontal="right" vertical="center"/>
      <protection locked="0"/>
    </xf>
    <xf numFmtId="0" fontId="31" fillId="43" borderId="1" applyFont="0">
      <alignment horizontal="center" vertical="center" wrapText="1"/>
      <protection locked="0"/>
    </xf>
    <xf numFmtId="49" fontId="31" fillId="43" borderId="1" applyFont="0">
      <alignment vertical="center"/>
      <protection locked="0"/>
    </xf>
    <xf numFmtId="0" fontId="31" fillId="40" borderId="37" applyNumberFormat="0" applyFont="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6" borderId="0" applyNumberFormat="0" applyBorder="0" applyAlignment="0" applyProtection="0"/>
    <xf numFmtId="0" fontId="37" fillId="21" borderId="0" applyNumberFormat="0" applyBorder="0" applyAlignment="0" applyProtection="0"/>
    <xf numFmtId="0" fontId="58" fillId="37" borderId="38" applyNumberFormat="0" applyAlignment="0" applyProtection="0"/>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60" fillId="0" borderId="0" applyNumberFormat="0" applyFill="0" applyBorder="0" applyAlignment="0" applyProtection="0"/>
    <xf numFmtId="0" fontId="31" fillId="0" borderId="0"/>
    <xf numFmtId="0" fontId="31" fillId="0" borderId="0"/>
    <xf numFmtId="0" fontId="31" fillId="0" borderId="0"/>
    <xf numFmtId="0" fontId="56" fillId="0" borderId="0"/>
    <xf numFmtId="0" fontId="56" fillId="0" borderId="0"/>
    <xf numFmtId="0" fontId="56" fillId="0" borderId="0"/>
    <xf numFmtId="0" fontId="33" fillId="0" borderId="0"/>
    <xf numFmtId="0" fontId="31" fillId="0" borderId="0"/>
    <xf numFmtId="0" fontId="33" fillId="0" borderId="0"/>
    <xf numFmtId="0" fontId="31" fillId="0" borderId="0"/>
    <xf numFmtId="0" fontId="2" fillId="0" borderId="0"/>
    <xf numFmtId="0" fontId="27" fillId="0" borderId="0"/>
    <xf numFmtId="0" fontId="83" fillId="0" borderId="0"/>
    <xf numFmtId="0" fontId="84" fillId="0" borderId="0"/>
    <xf numFmtId="172" fontId="31" fillId="41" borderId="1" applyFont="0">
      <alignment horizontal="right" vertical="center"/>
      <protection locked="0"/>
    </xf>
    <xf numFmtId="10" fontId="31" fillId="41" borderId="1" applyFont="0">
      <alignment horizontal="right" vertical="center"/>
      <protection locked="0"/>
    </xf>
    <xf numFmtId="9" fontId="31" fillId="41" borderId="1" applyFont="0">
      <alignment horizontal="right" vertical="center"/>
      <protection locked="0"/>
    </xf>
    <xf numFmtId="173" fontId="31" fillId="41" borderId="1" applyFont="0">
      <alignment horizontal="right" vertical="center"/>
      <protection locked="0"/>
    </xf>
    <xf numFmtId="174" fontId="31" fillId="41" borderId="18" applyFont="0">
      <alignment horizontal="right" vertical="center"/>
      <protection locked="0"/>
    </xf>
    <xf numFmtId="0" fontId="31" fillId="41" borderId="1" applyFont="0">
      <alignment horizontal="center" vertical="center" wrapText="1"/>
      <protection locked="0"/>
    </xf>
    <xf numFmtId="0" fontId="31" fillId="41" borderId="1" applyNumberFormat="0" applyFont="0">
      <alignment horizontal="center" vertical="center" wrapText="1"/>
      <protection locked="0"/>
    </xf>
    <xf numFmtId="0" fontId="85" fillId="0" borderId="39" applyNumberFormat="0" applyFill="0" applyAlignment="0" applyProtection="0"/>
    <xf numFmtId="9" fontId="33" fillId="0" borderId="0" applyFont="0" applyFill="0" applyBorder="0" applyAlignment="0" applyProtection="0"/>
    <xf numFmtId="9" fontId="33" fillId="0" borderId="0" applyFont="0" applyFill="0" applyBorder="0" applyAlignment="0" applyProtection="0"/>
    <xf numFmtId="9" fontId="84" fillId="0" borderId="0" applyFont="0" applyFill="0" applyBorder="0" applyAlignment="0" applyProtection="0"/>
    <xf numFmtId="9" fontId="33" fillId="0" borderId="0" applyFont="0" applyFill="0" applyBorder="0" applyAlignment="0" applyProtection="0"/>
    <xf numFmtId="3" fontId="31" fillId="45" borderId="1" applyFont="0">
      <alignment horizontal="right" vertical="center"/>
      <protection locked="0"/>
    </xf>
    <xf numFmtId="0" fontId="50" fillId="20" borderId="0" applyNumberFormat="0" applyBorder="0" applyAlignment="0" applyProtection="0"/>
    <xf numFmtId="0" fontId="86" fillId="39" borderId="0" applyNumberFormat="0" applyBorder="0" applyAlignment="0" applyProtection="0"/>
    <xf numFmtId="175" fontId="31" fillId="18" borderId="1" applyFont="0">
      <alignment horizontal="center" vertical="center"/>
    </xf>
    <xf numFmtId="3" fontId="31" fillId="18" borderId="1" applyFont="0">
      <alignment horizontal="right" vertical="center"/>
    </xf>
    <xf numFmtId="176" fontId="31" fillId="18" borderId="1" applyFont="0">
      <alignment horizontal="right" vertical="center"/>
    </xf>
    <xf numFmtId="172" fontId="31" fillId="18" borderId="1" applyFont="0">
      <alignment horizontal="right" vertical="center"/>
    </xf>
    <xf numFmtId="10" fontId="31" fillId="18" borderId="1" applyFont="0">
      <alignment horizontal="right" vertical="center"/>
    </xf>
    <xf numFmtId="9" fontId="31" fillId="18" borderId="1" applyFont="0">
      <alignment horizontal="right" vertical="center"/>
    </xf>
    <xf numFmtId="177" fontId="31" fillId="18" borderId="1" applyFont="0">
      <alignment horizontal="center" wrapText="1"/>
    </xf>
    <xf numFmtId="0" fontId="31" fillId="0" borderId="0"/>
    <xf numFmtId="0" fontId="33" fillId="0" borderId="0"/>
    <xf numFmtId="0" fontId="31" fillId="0" borderId="0"/>
    <xf numFmtId="0" fontId="31" fillId="0" borderId="0"/>
    <xf numFmtId="171" fontId="31" fillId="46" borderId="1" applyFont="0">
      <alignment vertical="center"/>
    </xf>
    <xf numFmtId="1" fontId="31" fillId="46" borderId="1" applyFont="0">
      <alignment horizontal="right" vertical="center"/>
    </xf>
    <xf numFmtId="170" fontId="31" fillId="46" borderId="1" applyFont="0">
      <alignment vertical="center"/>
    </xf>
    <xf numFmtId="9" fontId="31" fillId="46" borderId="1" applyFont="0">
      <alignment horizontal="right" vertical="center"/>
    </xf>
    <xf numFmtId="173" fontId="31" fillId="46" borderId="1" applyFont="0">
      <alignment horizontal="right" vertical="center"/>
    </xf>
    <xf numFmtId="10" fontId="31" fillId="46" borderId="1" applyFont="0">
      <alignment horizontal="right" vertical="center"/>
    </xf>
    <xf numFmtId="0" fontId="31" fillId="46" borderId="1" applyFont="0">
      <alignment horizontal="center" vertical="center" wrapText="1"/>
    </xf>
    <xf numFmtId="49" fontId="31" fillId="46" borderId="1" applyFont="0">
      <alignment vertical="center"/>
    </xf>
    <xf numFmtId="170" fontId="31" fillId="47" borderId="1" applyFont="0">
      <alignment vertical="center"/>
    </xf>
    <xf numFmtId="9" fontId="31" fillId="47" borderId="1" applyFont="0">
      <alignment horizontal="right" vertical="center"/>
    </xf>
    <xf numFmtId="171" fontId="31" fillId="48" borderId="1">
      <alignment vertical="center"/>
    </xf>
    <xf numFmtId="170" fontId="31" fillId="49" borderId="1" applyFont="0">
      <alignment horizontal="right" vertical="center"/>
    </xf>
    <xf numFmtId="1" fontId="31" fillId="49" borderId="1" applyFont="0">
      <alignment horizontal="right" vertical="center"/>
    </xf>
    <xf numFmtId="170" fontId="31" fillId="49" borderId="1" applyFont="0">
      <alignment vertical="center"/>
    </xf>
    <xf numFmtId="172" fontId="31" fillId="49" borderId="1" applyFont="0">
      <alignment vertical="center"/>
    </xf>
    <xf numFmtId="10" fontId="31" fillId="49" borderId="1" applyFont="0">
      <alignment horizontal="right" vertical="center"/>
    </xf>
    <xf numFmtId="9" fontId="31" fillId="49" borderId="1" applyFont="0">
      <alignment horizontal="right" vertical="center"/>
    </xf>
    <xf numFmtId="173" fontId="31" fillId="49" borderId="1" applyFont="0">
      <alignment horizontal="right" vertical="center"/>
    </xf>
    <xf numFmtId="10" fontId="31" fillId="49" borderId="40" applyFont="0">
      <alignment horizontal="right" vertical="center"/>
    </xf>
    <xf numFmtId="0" fontId="31" fillId="49" borderId="1" applyFont="0">
      <alignment horizontal="center" vertical="center" wrapText="1"/>
    </xf>
    <xf numFmtId="49" fontId="31" fillId="49" borderId="1" applyFont="0">
      <alignment vertical="center"/>
    </xf>
    <xf numFmtId="0" fontId="39" fillId="37" borderId="31" applyNumberFormat="0" applyAlignment="0" applyProtection="0"/>
    <xf numFmtId="0" fontId="61" fillId="0" borderId="0" applyNumberFormat="0" applyFill="0" applyBorder="0" applyAlignment="0" applyProtection="0"/>
    <xf numFmtId="0" fontId="87" fillId="0" borderId="0"/>
    <xf numFmtId="0" fontId="66" fillId="0" borderId="0"/>
    <xf numFmtId="0" fontId="66" fillId="0" borderId="0"/>
    <xf numFmtId="0" fontId="88" fillId="16" borderId="0"/>
  </cellStyleXfs>
  <cellXfs count="25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6" fillId="11" borderId="0" xfId="4" applyFont="1" applyFill="1" applyBorder="1" applyProtection="1">
      <protection locked="0"/>
    </xf>
    <xf numFmtId="0" fontId="26" fillId="11" borderId="2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23" xfId="4" applyFont="1" applyFill="1" applyBorder="1" applyProtection="1">
      <protection locked="0"/>
    </xf>
    <xf numFmtId="0" fontId="26" fillId="11" borderId="22" xfId="4" applyFont="1" applyFill="1" applyBorder="1" applyAlignment="1" applyProtection="1">
      <alignment vertical="top"/>
      <protection locked="0"/>
    </xf>
    <xf numFmtId="0" fontId="1" fillId="0" borderId="0" xfId="4" applyProtection="1"/>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301">
    <cellStyle name="=C:\WINNT35\SYSTEM32\COMMAND.COM" xfId="127"/>
    <cellStyle name="20% - 1. jelölőszín" xfId="152"/>
    <cellStyle name="20% - 1. jelölőszín 2" xfId="153"/>
    <cellStyle name="20% - 1. jelölőszín_20130128_ITS on reporting_Annex I_CA" xfId="154"/>
    <cellStyle name="20% - 2. jelölőszín" xfId="155"/>
    <cellStyle name="20% - 2. jelölőszín 2" xfId="156"/>
    <cellStyle name="20% - 2. jelölőszín_20130128_ITS on reporting_Annex I_CA" xfId="157"/>
    <cellStyle name="20% - 3. jelölőszín" xfId="158"/>
    <cellStyle name="20% - 3. jelölőszín 2" xfId="159"/>
    <cellStyle name="20% - 3. jelölőszín_20130128_ITS on reporting_Annex I_CA" xfId="160"/>
    <cellStyle name="20% - 4. jelölőszín" xfId="161"/>
    <cellStyle name="20% - 4. jelölőszín 2" xfId="162"/>
    <cellStyle name="20% - 4. jelölőszín_20130128_ITS on reporting_Annex I_CA" xfId="163"/>
    <cellStyle name="20% - 5. jelölőszín" xfId="164"/>
    <cellStyle name="20% - 5. jelölőszín 2" xfId="165"/>
    <cellStyle name="20% - 5. jelölőszín_20130128_ITS on reporting_Annex I_CA" xfId="166"/>
    <cellStyle name="20% - 6. jelölőszín" xfId="167"/>
    <cellStyle name="20% - 6. jelölőszín 2" xfId="168"/>
    <cellStyle name="20% - 6. jelölőszín_20130128_ITS on reporting_Annex I_CA" xfId="169"/>
    <cellStyle name="20% - Accent1 2" xfId="6"/>
    <cellStyle name="20% - Accent2 2" xfId="7"/>
    <cellStyle name="20% - Accent3 2" xfId="8"/>
    <cellStyle name="20% - Accent4 2" xfId="9"/>
    <cellStyle name="20% - Accent5 2" xfId="10"/>
    <cellStyle name="20% - Accent6 2" xfId="11"/>
    <cellStyle name="20% - Énfasis1" xfId="12"/>
    <cellStyle name="20% - Énfasis2" xfId="13"/>
    <cellStyle name="20% - Énfasis3" xfId="14"/>
    <cellStyle name="20% - Énfasis4" xfId="15"/>
    <cellStyle name="20% - Énfasis5" xfId="16"/>
    <cellStyle name="20% - Énfasis6" xfId="17"/>
    <cellStyle name="40% - 1. jelölőszín" xfId="170"/>
    <cellStyle name="40% - 1. jelölőszín 2" xfId="171"/>
    <cellStyle name="40% - 1. jelölőszín_20130128_ITS on reporting_Annex I_CA" xfId="172"/>
    <cellStyle name="40% - 2. jelölőszín" xfId="173"/>
    <cellStyle name="40% - 2. jelölőszín 2" xfId="174"/>
    <cellStyle name="40% - 2. jelölőszín_20130128_ITS on reporting_Annex I_CA" xfId="175"/>
    <cellStyle name="40% - 3. jelölőszín" xfId="176"/>
    <cellStyle name="40% - 3. jelölőszín 2" xfId="177"/>
    <cellStyle name="40% - 3. jelölőszín_20130128_ITS on reporting_Annex I_CA" xfId="178"/>
    <cellStyle name="40% - 4. jelölőszín" xfId="179"/>
    <cellStyle name="40% - 4. jelölőszín 2" xfId="180"/>
    <cellStyle name="40% - 4. jelölőszín_20130128_ITS on reporting_Annex I_CA" xfId="181"/>
    <cellStyle name="40% - 5. jelölőszín" xfId="182"/>
    <cellStyle name="40% - 5. jelölőszín 2" xfId="183"/>
    <cellStyle name="40% - 5. jelölőszín_20130128_ITS on reporting_Annex I_CA" xfId="184"/>
    <cellStyle name="40% - 6. jelölőszín" xfId="185"/>
    <cellStyle name="40% - 6. jelölőszín 2" xfId="186"/>
    <cellStyle name="40% - 6. jelölőszín_20130128_ITS on reporting_Annex I_CA" xfId="187"/>
    <cellStyle name="40% - Accent1 2" xfId="18"/>
    <cellStyle name="40% - Accent2 2" xfId="19"/>
    <cellStyle name="40% - Accent3 2" xfId="20"/>
    <cellStyle name="40% - Accent4 2" xfId="21"/>
    <cellStyle name="40% - Accent5 2" xfId="22"/>
    <cellStyle name="40% - Accent6 2" xfId="23"/>
    <cellStyle name="40% - Énfasis1" xfId="24"/>
    <cellStyle name="40% - Énfasis2" xfId="25"/>
    <cellStyle name="40% - Énfasis3" xfId="26"/>
    <cellStyle name="40% - Énfasis4" xfId="27"/>
    <cellStyle name="40% - Énfasis5" xfId="28"/>
    <cellStyle name="40% - Énfasis6" xfId="29"/>
    <cellStyle name="60% - 1. jelölőszín" xfId="188"/>
    <cellStyle name="60% - 2. jelölőszín" xfId="189"/>
    <cellStyle name="60% - 3. jelölőszín" xfId="190"/>
    <cellStyle name="60% - 4. jelölőszín" xfId="191"/>
    <cellStyle name="60% - 5. jelölőszín" xfId="192"/>
    <cellStyle name="60% - 6. jelölőszín" xfId="193"/>
    <cellStyle name="60% - Accent1 2" xfId="30"/>
    <cellStyle name="60% - Accent2 2" xfId="31"/>
    <cellStyle name="60% - Accent3 2" xfId="32"/>
    <cellStyle name="60% - Accent4 2" xfId="33"/>
    <cellStyle name="60% - Accent5 2" xfId="34"/>
    <cellStyle name="60% - Accent6 2" xfId="35"/>
    <cellStyle name="60% - Énfasis1" xfId="36"/>
    <cellStyle name="60% - Énfasis2" xfId="37"/>
    <cellStyle name="60% - Énfasis3" xfId="38"/>
    <cellStyle name="60% - Énfasis4" xfId="39"/>
    <cellStyle name="60% - Énfasis5" xfId="40"/>
    <cellStyle name="60% - Énfasis6" xfId="41"/>
    <cellStyle name="Accent1 2" xfId="42"/>
    <cellStyle name="Accent2 2" xfId="43"/>
    <cellStyle name="Accent3 2" xfId="44"/>
    <cellStyle name="Accent4 2" xfId="45"/>
    <cellStyle name="Accent5 2" xfId="46"/>
    <cellStyle name="Accent6 2" xfId="47"/>
    <cellStyle name="Bad 2" xfId="48"/>
    <cellStyle name="Bad 2 2" xfId="300"/>
    <cellStyle name="Bevitel" xfId="194"/>
    <cellStyle name="Buena" xfId="49"/>
    <cellStyle name="Calculation 2" xfId="50"/>
    <cellStyle name="Cálculo" xfId="51"/>
    <cellStyle name="Celda de comprobación" xfId="52"/>
    <cellStyle name="Celda vinculada" xfId="53"/>
    <cellStyle name="Check Cell 2" xfId="54"/>
    <cellStyle name="checkExposure" xfId="195"/>
    <cellStyle name="Cím" xfId="196"/>
    <cellStyle name="Címsor 1" xfId="197"/>
    <cellStyle name="Címsor 2" xfId="198"/>
    <cellStyle name="Címsor 3" xfId="199"/>
    <cellStyle name="Címsor 4" xfId="200"/>
    <cellStyle name="Comma 2" xfId="108"/>
    <cellStyle name="Comma 3" xfId="130"/>
    <cellStyle name="Comma 4" xfId="135"/>
    <cellStyle name="Comma 5" xfId="140"/>
    <cellStyle name="Comma 6" xfId="125"/>
    <cellStyle name="Ellenőrzőcella" xfId="201"/>
    <cellStyle name="Encabezado 4" xfId="55"/>
    <cellStyle name="Énfasis1" xfId="56"/>
    <cellStyle name="Énfasis2" xfId="57"/>
    <cellStyle name="Énfasis3" xfId="58"/>
    <cellStyle name="Énfasis4" xfId="59"/>
    <cellStyle name="Énfasis5" xfId="60"/>
    <cellStyle name="Énfasis6" xfId="61"/>
    <cellStyle name="Entrada" xfId="62"/>
    <cellStyle name="Explanatory Text 2" xfId="63"/>
    <cellStyle name="Figyelmeztetés" xfId="202"/>
    <cellStyle name="Good 2" xfId="64"/>
    <cellStyle name="greyed" xfId="203"/>
    <cellStyle name="greyed 2" xfId="204"/>
    <cellStyle name="Heading 1 2" xfId="65"/>
    <cellStyle name="Heading 1 2 2" xfId="146"/>
    <cellStyle name="Heading 2 2" xfId="66"/>
    <cellStyle name="Heading 2 2 2" xfId="148"/>
    <cellStyle name="Heading 3 2" xfId="67"/>
    <cellStyle name="Heading 4 2" xfId="68"/>
    <cellStyle name="HeadingTable" xfId="128"/>
    <cellStyle name="highlightExposure" xfId="205"/>
    <cellStyle name="highlightPD" xfId="206"/>
    <cellStyle name="highlightPercentage" xfId="207"/>
    <cellStyle name="highlightText" xfId="208"/>
    <cellStyle name="Hipervínculo 2" xfId="209"/>
    <cellStyle name="Hivatkozott cella" xfId="210"/>
    <cellStyle name="Hyperlink 2" xfId="2"/>
    <cellStyle name="Hyperlink 3" xfId="109"/>
    <cellStyle name="Hyperlink 3 2" xfId="211"/>
    <cellStyle name="Incorrecto" xfId="69"/>
    <cellStyle name="Input 2" xfId="70"/>
    <cellStyle name="Input 2 2" xfId="132"/>
    <cellStyle name="Input 3" xfId="144"/>
    <cellStyle name="inputDate" xfId="212"/>
    <cellStyle name="inputExposure" xfId="213"/>
    <cellStyle name="inputMaturity" xfId="214"/>
    <cellStyle name="inputParameterE" xfId="215"/>
    <cellStyle name="inputPD" xfId="216"/>
    <cellStyle name="inputPercentage" xfId="217"/>
    <cellStyle name="inputPercentageL" xfId="218"/>
    <cellStyle name="inputPercentageS" xfId="219"/>
    <cellStyle name="inputSelection" xfId="220"/>
    <cellStyle name="inputText" xfId="221"/>
    <cellStyle name="Jegyzet" xfId="222"/>
    <cellStyle name="Jelölőszín (1)" xfId="223"/>
    <cellStyle name="Jelölőszín (2)" xfId="224"/>
    <cellStyle name="Jelölőszín (3)" xfId="225"/>
    <cellStyle name="Jelölőszín (4)" xfId="226"/>
    <cellStyle name="Jelölőszín (5)" xfId="227"/>
    <cellStyle name="Jelölőszín (6)" xfId="228"/>
    <cellStyle name="Jó" xfId="229"/>
    <cellStyle name="Kimenet" xfId="230"/>
    <cellStyle name="kpmg" xfId="110"/>
    <cellStyle name="KPMG Heading 1" xfId="111"/>
    <cellStyle name="KPMG Heading 2" xfId="112"/>
    <cellStyle name="KPMG Heading 3" xfId="113"/>
    <cellStyle name="KPMG Heading 4" xfId="114"/>
    <cellStyle name="KPMG Normal" xfId="115"/>
    <cellStyle name="KPMG Normal Text" xfId="116"/>
    <cellStyle name="KPMG Normal_ADR-minority (2)" xfId="117"/>
    <cellStyle name="Lien hypertexte 2" xfId="231"/>
    <cellStyle name="Lien hypertexte 3" xfId="232"/>
    <cellStyle name="Linked Cell 2" xfId="71"/>
    <cellStyle name="Magyarázó szöveg" xfId="233"/>
    <cellStyle name="Migliaia (0)" xfId="118"/>
    <cellStyle name="Migliaia_CESEZ4" xfId="119"/>
    <cellStyle name="Millares 2" xfId="72"/>
    <cellStyle name="Millares 2 2" xfId="73"/>
    <cellStyle name="Millares 3" xfId="74"/>
    <cellStyle name="Millares 3 2" xfId="75"/>
    <cellStyle name="Navadno_List1" xfId="234"/>
    <cellStyle name="Neutral 2" xfId="76"/>
    <cellStyle name="Normal" xfId="0" builtinId="0"/>
    <cellStyle name="Normal 10" xfId="126"/>
    <cellStyle name="Normal 11" xfId="129"/>
    <cellStyle name="Normal 11 2" xfId="145"/>
    <cellStyle name="Normal 12" xfId="134"/>
    <cellStyle name="Normal 13" xfId="297"/>
    <cellStyle name="Normal 14" xfId="5"/>
    <cellStyle name="Normal 2" xfId="3"/>
    <cellStyle name="Normal 2 2" xfId="78"/>
    <cellStyle name="Normal 2 2 2" xfId="79"/>
    <cellStyle name="Normal 2 2 2 2" xfId="138"/>
    <cellStyle name="Normal 2 2 3" xfId="131"/>
    <cellStyle name="Normal 2 2 3 2" xfId="235"/>
    <cellStyle name="Normal 2 2 4" xfId="147"/>
    <cellStyle name="Normal 2 2_COREP GL04rev3" xfId="236"/>
    <cellStyle name="Normal 2 3" xfId="80"/>
    <cellStyle name="Normal 2 3 2" xfId="120"/>
    <cellStyle name="Normal 2 3 3" xfId="299"/>
    <cellStyle name="Normal 2 4" xfId="121"/>
    <cellStyle name="Normal 2 5" xfId="142"/>
    <cellStyle name="Normal 2 5 2" xfId="237"/>
    <cellStyle name="Normal 2 5 2 2" xfId="238"/>
    <cellStyle name="Normal 2 6" xfId="239"/>
    <cellStyle name="Normal 2 7" xfId="77"/>
    <cellStyle name="Normal 2_~0149226" xfId="81"/>
    <cellStyle name="Normal 3" xfId="4"/>
    <cellStyle name="Normal 3 2" xfId="83"/>
    <cellStyle name="Normal 3 3" xfId="141"/>
    <cellStyle name="Normal 3 4" xfId="240"/>
    <cellStyle name="Normal 3 5" xfId="82"/>
    <cellStyle name="Normal 3_~1520012" xfId="241"/>
    <cellStyle name="Normal 4" xfId="84"/>
    <cellStyle name="Normal 4 2 3" xfId="298"/>
    <cellStyle name="Normal 5" xfId="85"/>
    <cellStyle name="Normal 5 2" xfId="86"/>
    <cellStyle name="Normal 5 3" xfId="136"/>
    <cellStyle name="Normal 5_20130128_ITS on reporting_Annex I_CA" xfId="242"/>
    <cellStyle name="Normal 6" xfId="87"/>
    <cellStyle name="Normal 6 2" xfId="133"/>
    <cellStyle name="Normal 7" xfId="88"/>
    <cellStyle name="Normal 7 2" xfId="243"/>
    <cellStyle name="Normal 8" xfId="89"/>
    <cellStyle name="Normal 8 2" xfId="143"/>
    <cellStyle name="Normal 8 4" xfId="139"/>
    <cellStyle name="Normal 9" xfId="106"/>
    <cellStyle name="Normal 9 2" xfId="137"/>
    <cellStyle name="Normale_2011 04 14 Templates for stress test_bcl" xfId="90"/>
    <cellStyle name="Notas" xfId="91"/>
    <cellStyle name="Note 2" xfId="92"/>
    <cellStyle name="Obično 2" xfId="93"/>
    <cellStyle name="Obično 3" xfId="244"/>
    <cellStyle name="Obično 3 2" xfId="150"/>
    <cellStyle name="Obično 4" xfId="245"/>
    <cellStyle name="Obično 5" xfId="246"/>
    <cellStyle name="Obično 6" xfId="247"/>
    <cellStyle name="Obično 7" xfId="151"/>
    <cellStyle name="Obično_biljeska 22-korigirana" xfId="122"/>
    <cellStyle name="optionalExposure" xfId="149"/>
    <cellStyle name="optionalMaturity" xfId="248"/>
    <cellStyle name="optionalPD" xfId="249"/>
    <cellStyle name="optionalPercentage" xfId="250"/>
    <cellStyle name="optionalPercentageL" xfId="251"/>
    <cellStyle name="optionalPercentageS" xfId="252"/>
    <cellStyle name="optionalSelection" xfId="253"/>
    <cellStyle name="optionalText" xfId="254"/>
    <cellStyle name="Összesen" xfId="255"/>
    <cellStyle name="Output 2" xfId="94"/>
    <cellStyle name="Percent 2" xfId="107"/>
    <cellStyle name="Porcentual 2" xfId="256"/>
    <cellStyle name="Porcentual 2 2" xfId="257"/>
    <cellStyle name="Postotak 2" xfId="258"/>
    <cellStyle name="Prozent 2" xfId="259"/>
    <cellStyle name="reviseExposure" xfId="260"/>
    <cellStyle name="Rossz" xfId="261"/>
    <cellStyle name="Salida" xfId="95"/>
    <cellStyle name="Semleges" xfId="262"/>
    <cellStyle name="showCheck" xfId="263"/>
    <cellStyle name="showExposure" xfId="264"/>
    <cellStyle name="showParameterE" xfId="265"/>
    <cellStyle name="showParameterS" xfId="266"/>
    <cellStyle name="showPD" xfId="267"/>
    <cellStyle name="showPercentage" xfId="268"/>
    <cellStyle name="showSelection" xfId="269"/>
    <cellStyle name="Standard 2" xfId="270"/>
    <cellStyle name="Standard 3" xfId="96"/>
    <cellStyle name="Standard 3 2" xfId="271"/>
    <cellStyle name="Standard 4" xfId="272"/>
    <cellStyle name="Standard_20100106 GL04rev2 Documentation of changes" xfId="273"/>
    <cellStyle name="Style 1" xfId="1"/>
    <cellStyle name="sup2Date" xfId="274"/>
    <cellStyle name="sup2Int" xfId="275"/>
    <cellStyle name="sup2ParameterE" xfId="276"/>
    <cellStyle name="sup2Percentage" xfId="277"/>
    <cellStyle name="sup2PercentageL" xfId="278"/>
    <cellStyle name="sup2PercentageM" xfId="279"/>
    <cellStyle name="sup2Selection" xfId="280"/>
    <cellStyle name="sup2Text" xfId="281"/>
    <cellStyle name="sup3ParameterE" xfId="282"/>
    <cellStyle name="sup3Percentage" xfId="283"/>
    <cellStyle name="supDate" xfId="284"/>
    <cellStyle name="supFloat" xfId="285"/>
    <cellStyle name="supInt" xfId="286"/>
    <cellStyle name="supParameterE" xfId="287"/>
    <cellStyle name="supParameterS" xfId="288"/>
    <cellStyle name="supPD" xfId="289"/>
    <cellStyle name="supPercentage" xfId="290"/>
    <cellStyle name="supPercentageL" xfId="291"/>
    <cellStyle name="supPercentageM" xfId="292"/>
    <cellStyle name="supSelection" xfId="293"/>
    <cellStyle name="supText" xfId="294"/>
    <cellStyle name="Számítás" xfId="295"/>
    <cellStyle name="Texto de advertencia" xfId="97"/>
    <cellStyle name="Texto explicativo" xfId="98"/>
    <cellStyle name="Title 2" xfId="99"/>
    <cellStyle name="Título" xfId="100"/>
    <cellStyle name="Título 1" xfId="101"/>
    <cellStyle name="Título 2" xfId="102"/>
    <cellStyle name="Título 3" xfId="103"/>
    <cellStyle name="Título_20091015 DE_Proposed amendments to CR SEC_MKR" xfId="296"/>
    <cellStyle name="Total 2" xfId="104"/>
    <cellStyle name="Valuta (0)" xfId="123"/>
    <cellStyle name="Valuta_CESEZ4" xfId="124"/>
    <cellStyle name="Warning Text 2" xfI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opLeftCell="A49" workbookViewId="0">
      <selection sqref="A1:J75"/>
    </sheetView>
  </sheetViews>
  <sheetFormatPr defaultColWidth="9.140625" defaultRowHeight="15"/>
  <cols>
    <col min="1" max="1" width="9.140625" style="60"/>
    <col min="2" max="2" width="10.42578125" style="60" customWidth="1"/>
    <col min="3" max="8" width="9.140625" style="60"/>
    <col min="9" max="9" width="13.42578125" style="60" customWidth="1"/>
    <col min="10" max="16384" width="9.140625" style="60"/>
  </cols>
  <sheetData>
    <row r="1" spans="1:10" ht="15.75">
      <c r="A1" s="162" t="s">
        <v>239</v>
      </c>
      <c r="B1" s="163"/>
      <c r="C1" s="163"/>
      <c r="D1" s="58"/>
      <c r="E1" s="58"/>
      <c r="F1" s="58"/>
      <c r="G1" s="58"/>
      <c r="H1" s="58"/>
      <c r="I1" s="58"/>
      <c r="J1" s="59"/>
    </row>
    <row r="2" spans="1:10" ht="14.45" customHeight="1">
      <c r="A2" s="164" t="s">
        <v>255</v>
      </c>
      <c r="B2" s="165"/>
      <c r="C2" s="165"/>
      <c r="D2" s="165"/>
      <c r="E2" s="165"/>
      <c r="F2" s="165"/>
      <c r="G2" s="165"/>
      <c r="H2" s="165"/>
      <c r="I2" s="165"/>
      <c r="J2" s="166"/>
    </row>
    <row r="3" spans="1:10">
      <c r="A3" s="61"/>
      <c r="B3" s="62"/>
      <c r="C3" s="62"/>
      <c r="D3" s="62"/>
      <c r="E3" s="62"/>
      <c r="F3" s="62"/>
      <c r="G3" s="62"/>
      <c r="H3" s="62"/>
      <c r="I3" s="62"/>
      <c r="J3" s="63"/>
    </row>
    <row r="4" spans="1:10" ht="33.6" customHeight="1">
      <c r="A4" s="167" t="s">
        <v>240</v>
      </c>
      <c r="B4" s="168"/>
      <c r="C4" s="168"/>
      <c r="D4" s="168"/>
      <c r="E4" s="169">
        <v>43466</v>
      </c>
      <c r="F4" s="170"/>
      <c r="G4" s="64" t="s">
        <v>0</v>
      </c>
      <c r="H4" s="171">
        <v>43555</v>
      </c>
      <c r="I4" s="170"/>
      <c r="J4" s="65"/>
    </row>
    <row r="5" spans="1:10" s="66" customFormat="1" ht="10.15" customHeight="1">
      <c r="A5" s="172"/>
      <c r="B5" s="173"/>
      <c r="C5" s="173"/>
      <c r="D5" s="173"/>
      <c r="E5" s="173"/>
      <c r="F5" s="173"/>
      <c r="G5" s="173"/>
      <c r="H5" s="173"/>
      <c r="I5" s="173"/>
      <c r="J5" s="174"/>
    </row>
    <row r="6" spans="1:10" ht="20.45" customHeight="1">
      <c r="A6" s="67"/>
      <c r="B6" s="68" t="s">
        <v>261</v>
      </c>
      <c r="C6" s="69"/>
      <c r="D6" s="69"/>
      <c r="E6" s="75">
        <v>2019</v>
      </c>
      <c r="F6" s="70"/>
      <c r="G6" s="64"/>
      <c r="H6" s="70"/>
      <c r="I6" s="71"/>
      <c r="J6" s="72"/>
    </row>
    <row r="7" spans="1:10" s="74" customFormat="1" ht="10.9" customHeight="1">
      <c r="A7" s="67"/>
      <c r="B7" s="69"/>
      <c r="C7" s="69"/>
      <c r="D7" s="69"/>
      <c r="E7" s="73"/>
      <c r="F7" s="73"/>
      <c r="G7" s="64"/>
      <c r="H7" s="70"/>
      <c r="I7" s="71"/>
      <c r="J7" s="72"/>
    </row>
    <row r="8" spans="1:10" ht="20.45" customHeight="1">
      <c r="A8" s="67"/>
      <c r="B8" s="68" t="s">
        <v>262</v>
      </c>
      <c r="C8" s="69"/>
      <c r="D8" s="69"/>
      <c r="E8" s="75">
        <v>1</v>
      </c>
      <c r="F8" s="70"/>
      <c r="G8" s="64"/>
      <c r="H8" s="70"/>
      <c r="I8" s="71"/>
      <c r="J8" s="72"/>
    </row>
    <row r="9" spans="1:10" s="74" customFormat="1" ht="10.9" customHeight="1">
      <c r="A9" s="67"/>
      <c r="B9" s="69"/>
      <c r="C9" s="69"/>
      <c r="D9" s="69"/>
      <c r="E9" s="73"/>
      <c r="F9" s="73"/>
      <c r="G9" s="64"/>
      <c r="H9" s="73"/>
      <c r="I9" s="76"/>
      <c r="J9" s="72"/>
    </row>
    <row r="10" spans="1:10" ht="37.9" customHeight="1">
      <c r="A10" s="158" t="s">
        <v>263</v>
      </c>
      <c r="B10" s="159"/>
      <c r="C10" s="159"/>
      <c r="D10" s="159"/>
      <c r="E10" s="159"/>
      <c r="F10" s="159"/>
      <c r="G10" s="159"/>
      <c r="H10" s="159"/>
      <c r="I10" s="159"/>
      <c r="J10" s="77"/>
    </row>
    <row r="11" spans="1:10" ht="24.6" customHeight="1">
      <c r="A11" s="145" t="s">
        <v>241</v>
      </c>
      <c r="B11" s="160"/>
      <c r="C11" s="152" t="s">
        <v>283</v>
      </c>
      <c r="D11" s="153"/>
      <c r="E11" s="78"/>
      <c r="F11" s="121" t="s">
        <v>264</v>
      </c>
      <c r="G11" s="156"/>
      <c r="H11" s="137" t="s">
        <v>284</v>
      </c>
      <c r="I11" s="138"/>
      <c r="J11" s="79"/>
    </row>
    <row r="12" spans="1:10" ht="14.45" customHeight="1">
      <c r="A12" s="80"/>
      <c r="B12" s="81"/>
      <c r="C12" s="81"/>
      <c r="D12" s="81"/>
      <c r="E12" s="161"/>
      <c r="F12" s="161"/>
      <c r="G12" s="161"/>
      <c r="H12" s="161"/>
      <c r="I12" s="82"/>
      <c r="J12" s="79"/>
    </row>
    <row r="13" spans="1:10" ht="21" customHeight="1">
      <c r="A13" s="120" t="s">
        <v>256</v>
      </c>
      <c r="B13" s="156"/>
      <c r="C13" s="152" t="s">
        <v>285</v>
      </c>
      <c r="D13" s="153"/>
      <c r="E13" s="175"/>
      <c r="F13" s="161"/>
      <c r="G13" s="161"/>
      <c r="H13" s="161"/>
      <c r="I13" s="82"/>
      <c r="J13" s="79"/>
    </row>
    <row r="14" spans="1:10" ht="10.9" customHeight="1">
      <c r="A14" s="78"/>
      <c r="B14" s="82"/>
      <c r="C14" s="81"/>
      <c r="D14" s="81"/>
      <c r="E14" s="127"/>
      <c r="F14" s="127"/>
      <c r="G14" s="127"/>
      <c r="H14" s="127"/>
      <c r="I14" s="81"/>
      <c r="J14" s="83"/>
    </row>
    <row r="15" spans="1:10" ht="22.9" customHeight="1">
      <c r="A15" s="120" t="s">
        <v>242</v>
      </c>
      <c r="B15" s="156"/>
      <c r="C15" s="152" t="s">
        <v>286</v>
      </c>
      <c r="D15" s="153"/>
      <c r="E15" s="157"/>
      <c r="F15" s="147"/>
      <c r="G15" s="84" t="s">
        <v>265</v>
      </c>
      <c r="H15" s="137" t="s">
        <v>288</v>
      </c>
      <c r="I15" s="138"/>
      <c r="J15" s="85"/>
    </row>
    <row r="16" spans="1:10" ht="10.9" customHeight="1">
      <c r="A16" s="78"/>
      <c r="B16" s="82"/>
      <c r="C16" s="81"/>
      <c r="D16" s="81"/>
      <c r="E16" s="127"/>
      <c r="F16" s="127"/>
      <c r="G16" s="127"/>
      <c r="H16" s="127"/>
      <c r="I16" s="81"/>
      <c r="J16" s="83"/>
    </row>
    <row r="17" spans="1:10" ht="22.9" customHeight="1">
      <c r="A17" s="86"/>
      <c r="B17" s="84" t="s">
        <v>266</v>
      </c>
      <c r="C17" s="152" t="s">
        <v>287</v>
      </c>
      <c r="D17" s="153"/>
      <c r="E17" s="87"/>
      <c r="F17" s="87"/>
      <c r="G17" s="87"/>
      <c r="H17" s="87"/>
      <c r="I17" s="87"/>
      <c r="J17" s="85"/>
    </row>
    <row r="18" spans="1:10">
      <c r="A18" s="154"/>
      <c r="B18" s="155"/>
      <c r="C18" s="127"/>
      <c r="D18" s="127"/>
      <c r="E18" s="127"/>
      <c r="F18" s="127"/>
      <c r="G18" s="127"/>
      <c r="H18" s="127"/>
      <c r="I18" s="81"/>
      <c r="J18" s="83"/>
    </row>
    <row r="19" spans="1:10">
      <c r="A19" s="145" t="s">
        <v>243</v>
      </c>
      <c r="B19" s="146"/>
      <c r="C19" s="128" t="s">
        <v>289</v>
      </c>
      <c r="D19" s="129"/>
      <c r="E19" s="129"/>
      <c r="F19" s="129"/>
      <c r="G19" s="129"/>
      <c r="H19" s="129"/>
      <c r="I19" s="129"/>
      <c r="J19" s="130"/>
    </row>
    <row r="20" spans="1:10">
      <c r="A20" s="80"/>
      <c r="B20" s="81"/>
      <c r="C20" s="88"/>
      <c r="D20" s="81"/>
      <c r="E20" s="127"/>
      <c r="F20" s="127"/>
      <c r="G20" s="127"/>
      <c r="H20" s="127"/>
      <c r="I20" s="81"/>
      <c r="J20" s="83"/>
    </row>
    <row r="21" spans="1:10">
      <c r="A21" s="145" t="s">
        <v>244</v>
      </c>
      <c r="B21" s="146"/>
      <c r="C21" s="137">
        <v>10000</v>
      </c>
      <c r="D21" s="138"/>
      <c r="E21" s="127"/>
      <c r="F21" s="127"/>
      <c r="G21" s="128" t="s">
        <v>290</v>
      </c>
      <c r="H21" s="129"/>
      <c r="I21" s="129"/>
      <c r="J21" s="130"/>
    </row>
    <row r="22" spans="1:10">
      <c r="A22" s="80"/>
      <c r="B22" s="81"/>
      <c r="C22" s="81"/>
      <c r="D22" s="81"/>
      <c r="E22" s="127"/>
      <c r="F22" s="127"/>
      <c r="G22" s="127"/>
      <c r="H22" s="127"/>
      <c r="I22" s="81"/>
      <c r="J22" s="83"/>
    </row>
    <row r="23" spans="1:10">
      <c r="A23" s="145" t="s">
        <v>245</v>
      </c>
      <c r="B23" s="146"/>
      <c r="C23" s="128" t="s">
        <v>291</v>
      </c>
      <c r="D23" s="129"/>
      <c r="E23" s="129"/>
      <c r="F23" s="129"/>
      <c r="G23" s="129"/>
      <c r="H23" s="129"/>
      <c r="I23" s="129"/>
      <c r="J23" s="130"/>
    </row>
    <row r="24" spans="1:10">
      <c r="A24" s="80"/>
      <c r="B24" s="81"/>
      <c r="C24" s="81"/>
      <c r="D24" s="81"/>
      <c r="E24" s="127"/>
      <c r="F24" s="127"/>
      <c r="G24" s="127"/>
      <c r="H24" s="127"/>
      <c r="I24" s="81"/>
      <c r="J24" s="83"/>
    </row>
    <row r="25" spans="1:10">
      <c r="A25" s="145" t="s">
        <v>246</v>
      </c>
      <c r="B25" s="146"/>
      <c r="C25" s="149" t="s">
        <v>292</v>
      </c>
      <c r="D25" s="150"/>
      <c r="E25" s="150"/>
      <c r="F25" s="150"/>
      <c r="G25" s="150"/>
      <c r="H25" s="150"/>
      <c r="I25" s="150"/>
      <c r="J25" s="151"/>
    </row>
    <row r="26" spans="1:10">
      <c r="A26" s="80"/>
      <c r="B26" s="81"/>
      <c r="C26" s="88"/>
      <c r="D26" s="81"/>
      <c r="E26" s="127"/>
      <c r="F26" s="127"/>
      <c r="G26" s="127"/>
      <c r="H26" s="127"/>
      <c r="I26" s="81"/>
      <c r="J26" s="83"/>
    </row>
    <row r="27" spans="1:10">
      <c r="A27" s="145" t="s">
        <v>247</v>
      </c>
      <c r="B27" s="146"/>
      <c r="C27" s="149" t="s">
        <v>293</v>
      </c>
      <c r="D27" s="150"/>
      <c r="E27" s="150"/>
      <c r="F27" s="150"/>
      <c r="G27" s="150"/>
      <c r="H27" s="150"/>
      <c r="I27" s="150"/>
      <c r="J27" s="151"/>
    </row>
    <row r="28" spans="1:10" ht="13.9" customHeight="1">
      <c r="A28" s="80"/>
      <c r="B28" s="81"/>
      <c r="C28" s="88"/>
      <c r="D28" s="81"/>
      <c r="E28" s="127"/>
      <c r="F28" s="127"/>
      <c r="G28" s="127"/>
      <c r="H28" s="127"/>
      <c r="I28" s="81"/>
      <c r="J28" s="83"/>
    </row>
    <row r="29" spans="1:10" ht="22.9" customHeight="1">
      <c r="A29" s="148" t="s">
        <v>257</v>
      </c>
      <c r="B29" s="140"/>
      <c r="C29" s="89">
        <v>5368</v>
      </c>
      <c r="D29" s="90"/>
      <c r="E29" s="131"/>
      <c r="F29" s="131"/>
      <c r="G29" s="131"/>
      <c r="H29" s="131"/>
      <c r="I29" s="91"/>
      <c r="J29" s="92"/>
    </row>
    <row r="30" spans="1:10">
      <c r="A30" s="80"/>
      <c r="B30" s="81"/>
      <c r="C30" s="81"/>
      <c r="D30" s="81"/>
      <c r="E30" s="127"/>
      <c r="F30" s="127"/>
      <c r="G30" s="127"/>
      <c r="H30" s="127"/>
      <c r="I30" s="91"/>
      <c r="J30" s="92"/>
    </row>
    <row r="31" spans="1:10">
      <c r="A31" s="145" t="s">
        <v>248</v>
      </c>
      <c r="B31" s="146"/>
      <c r="C31" s="105" t="s">
        <v>268</v>
      </c>
      <c r="D31" s="144" t="s">
        <v>267</v>
      </c>
      <c r="E31" s="135"/>
      <c r="F31" s="135"/>
      <c r="G31" s="135"/>
      <c r="H31" s="93"/>
      <c r="I31" s="94" t="s">
        <v>268</v>
      </c>
      <c r="J31" s="95" t="s">
        <v>269</v>
      </c>
    </row>
    <row r="32" spans="1:10">
      <c r="A32" s="145"/>
      <c r="B32" s="146"/>
      <c r="C32" s="96"/>
      <c r="D32" s="64"/>
      <c r="E32" s="147"/>
      <c r="F32" s="147"/>
      <c r="G32" s="147"/>
      <c r="H32" s="147"/>
      <c r="I32" s="91"/>
      <c r="J32" s="92"/>
    </row>
    <row r="33" spans="1:10">
      <c r="A33" s="145" t="s">
        <v>258</v>
      </c>
      <c r="B33" s="146"/>
      <c r="C33" s="89" t="s">
        <v>271</v>
      </c>
      <c r="D33" s="144" t="s">
        <v>270</v>
      </c>
      <c r="E33" s="135"/>
      <c r="F33" s="135"/>
      <c r="G33" s="135"/>
      <c r="H33" s="87"/>
      <c r="I33" s="94" t="s">
        <v>271</v>
      </c>
      <c r="J33" s="95" t="s">
        <v>272</v>
      </c>
    </row>
    <row r="34" spans="1:10">
      <c r="A34" s="80"/>
      <c r="B34" s="81"/>
      <c r="C34" s="81"/>
      <c r="D34" s="81"/>
      <c r="E34" s="127"/>
      <c r="F34" s="127"/>
      <c r="G34" s="127"/>
      <c r="H34" s="127"/>
      <c r="I34" s="81"/>
      <c r="J34" s="83"/>
    </row>
    <row r="35" spans="1:10">
      <c r="A35" s="144" t="s">
        <v>259</v>
      </c>
      <c r="B35" s="135"/>
      <c r="C35" s="135"/>
      <c r="D35" s="135"/>
      <c r="E35" s="135" t="s">
        <v>249</v>
      </c>
      <c r="F35" s="135"/>
      <c r="G35" s="135"/>
      <c r="H35" s="135"/>
      <c r="I35" s="135"/>
      <c r="J35" s="97" t="s">
        <v>250</v>
      </c>
    </row>
    <row r="36" spans="1:10">
      <c r="A36" s="80"/>
      <c r="B36" s="81"/>
      <c r="C36" s="81"/>
      <c r="D36" s="81"/>
      <c r="E36" s="127"/>
      <c r="F36" s="127"/>
      <c r="G36" s="127"/>
      <c r="H36" s="127"/>
      <c r="I36" s="81"/>
      <c r="J36" s="92"/>
    </row>
    <row r="37" spans="1:10">
      <c r="A37" s="114" t="s">
        <v>281</v>
      </c>
      <c r="B37" s="115"/>
      <c r="C37" s="115"/>
      <c r="D37" s="115"/>
      <c r="E37" s="114" t="s">
        <v>282</v>
      </c>
      <c r="F37" s="115"/>
      <c r="G37" s="115"/>
      <c r="H37" s="115"/>
      <c r="I37" s="116"/>
      <c r="J37" s="98">
        <v>1500937</v>
      </c>
    </row>
    <row r="38" spans="1:10">
      <c r="A38" s="80"/>
      <c r="B38" s="81"/>
      <c r="C38" s="88"/>
      <c r="D38" s="143"/>
      <c r="E38" s="143"/>
      <c r="F38" s="143"/>
      <c r="G38" s="143"/>
      <c r="H38" s="143"/>
      <c r="I38" s="143"/>
      <c r="J38" s="83"/>
    </row>
    <row r="39" spans="1:10">
      <c r="A39" s="114" t="s">
        <v>294</v>
      </c>
      <c r="B39" s="115"/>
      <c r="C39" s="115"/>
      <c r="D39" s="116"/>
      <c r="E39" s="114" t="s">
        <v>306</v>
      </c>
      <c r="F39" s="115"/>
      <c r="G39" s="115"/>
      <c r="H39" s="115"/>
      <c r="I39" s="116"/>
      <c r="J39" s="89">
        <v>3891984</v>
      </c>
    </row>
    <row r="40" spans="1:10">
      <c r="A40" s="80"/>
      <c r="B40" s="81"/>
      <c r="C40" s="88"/>
      <c r="D40" s="99"/>
      <c r="E40" s="143"/>
      <c r="F40" s="143"/>
      <c r="G40" s="143"/>
      <c r="H40" s="143"/>
      <c r="I40" s="82"/>
      <c r="J40" s="83"/>
    </row>
    <row r="41" spans="1:10">
      <c r="A41" s="114" t="s">
        <v>295</v>
      </c>
      <c r="B41" s="115"/>
      <c r="C41" s="115"/>
      <c r="D41" s="116"/>
      <c r="E41" s="114" t="s">
        <v>307</v>
      </c>
      <c r="F41" s="115"/>
      <c r="G41" s="115"/>
      <c r="H41" s="115"/>
      <c r="I41" s="116"/>
      <c r="J41" s="89">
        <v>3709124</v>
      </c>
    </row>
    <row r="42" spans="1:10">
      <c r="A42" s="107"/>
      <c r="B42" s="106"/>
      <c r="C42" s="108"/>
      <c r="D42" s="109"/>
      <c r="E42" s="119"/>
      <c r="F42" s="119"/>
      <c r="G42" s="119"/>
      <c r="H42" s="119"/>
      <c r="I42" s="110"/>
      <c r="J42" s="111"/>
    </row>
    <row r="43" spans="1:10">
      <c r="A43" s="114" t="s">
        <v>296</v>
      </c>
      <c r="B43" s="115"/>
      <c r="C43" s="115"/>
      <c r="D43" s="116"/>
      <c r="E43" s="114" t="s">
        <v>308</v>
      </c>
      <c r="F43" s="115"/>
      <c r="G43" s="115"/>
      <c r="H43" s="115"/>
      <c r="I43" s="116"/>
      <c r="J43" s="89">
        <v>1329162</v>
      </c>
    </row>
    <row r="44" spans="1:10">
      <c r="A44" s="112"/>
      <c r="B44" s="108"/>
      <c r="C44" s="118"/>
      <c r="D44" s="118"/>
      <c r="E44" s="117"/>
      <c r="F44" s="117"/>
      <c r="G44" s="118"/>
      <c r="H44" s="118"/>
      <c r="I44" s="118"/>
      <c r="J44" s="111"/>
    </row>
    <row r="45" spans="1:10">
      <c r="A45" s="114" t="s">
        <v>297</v>
      </c>
      <c r="B45" s="115"/>
      <c r="C45" s="115"/>
      <c r="D45" s="116"/>
      <c r="E45" s="114" t="s">
        <v>309</v>
      </c>
      <c r="F45" s="115"/>
      <c r="G45" s="115"/>
      <c r="H45" s="115"/>
      <c r="I45" s="116"/>
      <c r="J45" s="89">
        <v>1598465</v>
      </c>
    </row>
    <row r="46" spans="1:10">
      <c r="A46" s="112"/>
      <c r="B46" s="108"/>
      <c r="C46" s="108"/>
      <c r="D46" s="106"/>
      <c r="E46" s="117"/>
      <c r="F46" s="117"/>
      <c r="G46" s="118"/>
      <c r="H46" s="118"/>
      <c r="I46" s="106"/>
      <c r="J46" s="111"/>
    </row>
    <row r="47" spans="1:10">
      <c r="A47" s="114" t="s">
        <v>298</v>
      </c>
      <c r="B47" s="115"/>
      <c r="C47" s="115"/>
      <c r="D47" s="116"/>
      <c r="E47" s="114" t="s">
        <v>309</v>
      </c>
      <c r="F47" s="115"/>
      <c r="G47" s="115"/>
      <c r="H47" s="115"/>
      <c r="I47" s="116"/>
      <c r="J47" s="89">
        <v>1569465</v>
      </c>
    </row>
    <row r="48" spans="1:10">
      <c r="A48" s="107"/>
      <c r="B48" s="106"/>
      <c r="C48" s="108"/>
      <c r="D48" s="109"/>
      <c r="E48" s="119"/>
      <c r="F48" s="119"/>
      <c r="G48" s="119"/>
      <c r="H48" s="119"/>
      <c r="I48" s="110"/>
      <c r="J48" s="111"/>
    </row>
    <row r="49" spans="1:10">
      <c r="A49" s="114" t="s">
        <v>299</v>
      </c>
      <c r="B49" s="115"/>
      <c r="C49" s="115"/>
      <c r="D49" s="116"/>
      <c r="E49" s="114" t="s">
        <v>309</v>
      </c>
      <c r="F49" s="115"/>
      <c r="G49" s="115"/>
      <c r="H49" s="115"/>
      <c r="I49" s="116"/>
      <c r="J49" s="89">
        <v>2001365</v>
      </c>
    </row>
    <row r="50" spans="1:10">
      <c r="A50" s="112"/>
      <c r="B50" s="108"/>
      <c r="C50" s="118"/>
      <c r="D50" s="118"/>
      <c r="E50" s="117"/>
      <c r="F50" s="117"/>
      <c r="G50" s="118"/>
      <c r="H50" s="118"/>
      <c r="I50" s="118"/>
      <c r="J50" s="111"/>
    </row>
    <row r="51" spans="1:10">
      <c r="A51" s="114" t="s">
        <v>300</v>
      </c>
      <c r="B51" s="115"/>
      <c r="C51" s="115"/>
      <c r="D51" s="116"/>
      <c r="E51" s="114" t="s">
        <v>310</v>
      </c>
      <c r="F51" s="115"/>
      <c r="G51" s="115"/>
      <c r="H51" s="115"/>
      <c r="I51" s="116"/>
      <c r="J51" s="89">
        <v>4089014</v>
      </c>
    </row>
    <row r="52" spans="1:10">
      <c r="A52" s="112"/>
      <c r="B52" s="108"/>
      <c r="C52" s="108"/>
      <c r="D52" s="106"/>
      <c r="E52" s="117"/>
      <c r="F52" s="117"/>
      <c r="G52" s="118"/>
      <c r="H52" s="118"/>
      <c r="I52" s="106"/>
      <c r="J52" s="111"/>
    </row>
    <row r="53" spans="1:10">
      <c r="A53" s="114" t="s">
        <v>301</v>
      </c>
      <c r="B53" s="115"/>
      <c r="C53" s="115"/>
      <c r="D53" s="116"/>
      <c r="E53" s="114" t="s">
        <v>311</v>
      </c>
      <c r="F53" s="115"/>
      <c r="G53" s="115"/>
      <c r="H53" s="115"/>
      <c r="I53" s="116"/>
      <c r="J53" s="89">
        <v>7700822</v>
      </c>
    </row>
    <row r="54" spans="1:10">
      <c r="A54" s="80"/>
      <c r="B54" s="81"/>
      <c r="C54" s="88"/>
      <c r="D54" s="99"/>
      <c r="E54" s="143"/>
      <c r="F54" s="143"/>
      <c r="G54" s="143"/>
      <c r="H54" s="143"/>
      <c r="I54" s="82"/>
      <c r="J54" s="83"/>
    </row>
    <row r="55" spans="1:10">
      <c r="A55" s="114" t="s">
        <v>302</v>
      </c>
      <c r="B55" s="115"/>
      <c r="C55" s="115"/>
      <c r="D55" s="116"/>
      <c r="E55" s="114" t="s">
        <v>312</v>
      </c>
      <c r="F55" s="115"/>
      <c r="G55" s="115"/>
      <c r="H55" s="115"/>
      <c r="I55" s="116"/>
      <c r="J55" s="89">
        <v>79524093</v>
      </c>
    </row>
    <row r="56" spans="1:10">
      <c r="A56" s="100"/>
      <c r="B56" s="88"/>
      <c r="C56" s="141"/>
      <c r="D56" s="141"/>
      <c r="E56" s="127"/>
      <c r="F56" s="127"/>
      <c r="G56" s="141"/>
      <c r="H56" s="141"/>
      <c r="I56" s="141"/>
      <c r="J56" s="83"/>
    </row>
    <row r="57" spans="1:10">
      <c r="A57" s="114" t="s">
        <v>303</v>
      </c>
      <c r="B57" s="115"/>
      <c r="C57" s="115"/>
      <c r="D57" s="116"/>
      <c r="E57" s="114" t="s">
        <v>313</v>
      </c>
      <c r="F57" s="115"/>
      <c r="G57" s="115"/>
      <c r="H57" s="115"/>
      <c r="I57" s="116"/>
      <c r="J57" s="89">
        <v>79535362</v>
      </c>
    </row>
    <row r="58" spans="1:10" s="113" customFormat="1">
      <c r="A58" s="112"/>
      <c r="B58" s="108"/>
      <c r="C58" s="108"/>
      <c r="D58" s="106"/>
      <c r="E58" s="117"/>
      <c r="F58" s="117"/>
      <c r="G58" s="118"/>
      <c r="H58" s="118"/>
      <c r="I58" s="106"/>
      <c r="J58" s="111"/>
    </row>
    <row r="59" spans="1:10" s="113" customFormat="1">
      <c r="A59" s="114" t="s">
        <v>304</v>
      </c>
      <c r="B59" s="115"/>
      <c r="C59" s="115"/>
      <c r="D59" s="116"/>
      <c r="E59" s="114" t="s">
        <v>314</v>
      </c>
      <c r="F59" s="115"/>
      <c r="G59" s="115"/>
      <c r="H59" s="115"/>
      <c r="I59" s="116"/>
      <c r="J59" s="89">
        <v>2638541</v>
      </c>
    </row>
    <row r="60" spans="1:10">
      <c r="A60" s="100"/>
      <c r="B60" s="88"/>
      <c r="C60" s="88"/>
      <c r="D60" s="81"/>
      <c r="E60" s="117"/>
      <c r="F60" s="117"/>
      <c r="G60" s="141"/>
      <c r="H60" s="141"/>
      <c r="I60" s="81"/>
      <c r="J60" s="83"/>
    </row>
    <row r="61" spans="1:10">
      <c r="A61" s="114" t="s">
        <v>305</v>
      </c>
      <c r="B61" s="115"/>
      <c r="C61" s="115"/>
      <c r="D61" s="116"/>
      <c r="E61" s="114" t="s">
        <v>315</v>
      </c>
      <c r="F61" s="115"/>
      <c r="G61" s="115"/>
      <c r="H61" s="115"/>
      <c r="I61" s="116"/>
      <c r="J61" s="89">
        <v>1581864</v>
      </c>
    </row>
    <row r="62" spans="1:10">
      <c r="A62" s="100"/>
      <c r="B62" s="88"/>
      <c r="C62" s="88"/>
      <c r="D62" s="81"/>
      <c r="E62" s="127"/>
      <c r="F62" s="127"/>
      <c r="G62" s="141"/>
      <c r="H62" s="141"/>
      <c r="I62" s="81"/>
      <c r="J62" s="101" t="s">
        <v>273</v>
      </c>
    </row>
    <row r="63" spans="1:10">
      <c r="A63" s="100"/>
      <c r="B63" s="88"/>
      <c r="C63" s="88"/>
      <c r="D63" s="81"/>
      <c r="E63" s="127"/>
      <c r="F63" s="127"/>
      <c r="G63" s="141"/>
      <c r="H63" s="141"/>
      <c r="I63" s="81"/>
      <c r="J63" s="101" t="s">
        <v>274</v>
      </c>
    </row>
    <row r="64" spans="1:10" ht="14.45" customHeight="1">
      <c r="A64" s="120" t="s">
        <v>251</v>
      </c>
      <c r="B64" s="121"/>
      <c r="C64" s="137" t="s">
        <v>274</v>
      </c>
      <c r="D64" s="138"/>
      <c r="E64" s="139" t="s">
        <v>275</v>
      </c>
      <c r="F64" s="140"/>
      <c r="G64" s="128"/>
      <c r="H64" s="129"/>
      <c r="I64" s="129"/>
      <c r="J64" s="130"/>
    </row>
    <row r="65" spans="1:10">
      <c r="A65" s="100"/>
      <c r="B65" s="88"/>
      <c r="C65" s="141"/>
      <c r="D65" s="141"/>
      <c r="E65" s="127"/>
      <c r="F65" s="127"/>
      <c r="G65" s="142" t="s">
        <v>276</v>
      </c>
      <c r="H65" s="142"/>
      <c r="I65" s="142"/>
      <c r="J65" s="72"/>
    </row>
    <row r="66" spans="1:10" ht="13.9" customHeight="1">
      <c r="A66" s="120" t="s">
        <v>252</v>
      </c>
      <c r="B66" s="121"/>
      <c r="C66" s="128" t="s">
        <v>316</v>
      </c>
      <c r="D66" s="129"/>
      <c r="E66" s="129"/>
      <c r="F66" s="129"/>
      <c r="G66" s="129"/>
      <c r="H66" s="129"/>
      <c r="I66" s="129"/>
      <c r="J66" s="130"/>
    </row>
    <row r="67" spans="1:10">
      <c r="A67" s="80"/>
      <c r="B67" s="81"/>
      <c r="C67" s="131" t="s">
        <v>253</v>
      </c>
      <c r="D67" s="131"/>
      <c r="E67" s="131"/>
      <c r="F67" s="131"/>
      <c r="G67" s="131"/>
      <c r="H67" s="131"/>
      <c r="I67" s="131"/>
      <c r="J67" s="83"/>
    </row>
    <row r="68" spans="1:10">
      <c r="A68" s="120" t="s">
        <v>254</v>
      </c>
      <c r="B68" s="121"/>
      <c r="C68" s="132" t="s">
        <v>317</v>
      </c>
      <c r="D68" s="133"/>
      <c r="E68" s="134"/>
      <c r="F68" s="127"/>
      <c r="G68" s="127"/>
      <c r="H68" s="135"/>
      <c r="I68" s="135"/>
      <c r="J68" s="136"/>
    </row>
    <row r="69" spans="1:10">
      <c r="A69" s="80"/>
      <c r="B69" s="81"/>
      <c r="C69" s="88"/>
      <c r="D69" s="81"/>
      <c r="E69" s="127"/>
      <c r="F69" s="127"/>
      <c r="G69" s="127"/>
      <c r="H69" s="127"/>
      <c r="I69" s="81"/>
      <c r="J69" s="83"/>
    </row>
    <row r="70" spans="1:10" ht="14.45" customHeight="1">
      <c r="A70" s="120" t="s">
        <v>246</v>
      </c>
      <c r="B70" s="121"/>
      <c r="C70" s="122" t="s">
        <v>318</v>
      </c>
      <c r="D70" s="123"/>
      <c r="E70" s="123"/>
      <c r="F70" s="123"/>
      <c r="G70" s="123"/>
      <c r="H70" s="123"/>
      <c r="I70" s="123"/>
      <c r="J70" s="124"/>
    </row>
    <row r="71" spans="1:10">
      <c r="A71" s="80"/>
      <c r="B71" s="81"/>
      <c r="C71" s="81"/>
      <c r="D71" s="81"/>
      <c r="E71" s="127"/>
      <c r="F71" s="127"/>
      <c r="G71" s="127"/>
      <c r="H71" s="127"/>
      <c r="I71" s="81"/>
      <c r="J71" s="83"/>
    </row>
    <row r="72" spans="1:10">
      <c r="A72" s="120" t="s">
        <v>277</v>
      </c>
      <c r="B72" s="121"/>
      <c r="C72" s="122"/>
      <c r="D72" s="123"/>
      <c r="E72" s="123"/>
      <c r="F72" s="123"/>
      <c r="G72" s="123"/>
      <c r="H72" s="123"/>
      <c r="I72" s="123"/>
      <c r="J72" s="124"/>
    </row>
    <row r="73" spans="1:10" ht="14.45" customHeight="1">
      <c r="A73" s="80"/>
      <c r="B73" s="81"/>
      <c r="C73" s="125" t="s">
        <v>278</v>
      </c>
      <c r="D73" s="125"/>
      <c r="E73" s="125"/>
      <c r="F73" s="125"/>
      <c r="G73" s="81"/>
      <c r="H73" s="81"/>
      <c r="I73" s="81"/>
      <c r="J73" s="83"/>
    </row>
    <row r="74" spans="1:10">
      <c r="A74" s="120" t="s">
        <v>279</v>
      </c>
      <c r="B74" s="121"/>
      <c r="C74" s="122"/>
      <c r="D74" s="123"/>
      <c r="E74" s="123"/>
      <c r="F74" s="123"/>
      <c r="G74" s="123"/>
      <c r="H74" s="123"/>
      <c r="I74" s="123"/>
      <c r="J74" s="124"/>
    </row>
    <row r="75" spans="1:10" ht="14.45" customHeight="1">
      <c r="A75" s="102"/>
      <c r="B75" s="103"/>
      <c r="C75" s="126" t="s">
        <v>280</v>
      </c>
      <c r="D75" s="126"/>
      <c r="E75" s="126"/>
      <c r="F75" s="126"/>
      <c r="G75" s="126"/>
      <c r="H75" s="103"/>
      <c r="I75" s="103"/>
      <c r="J75" s="104"/>
    </row>
    <row r="82" ht="27" customHeight="1"/>
    <row r="86" ht="38.450000000000003" customHeight="1"/>
  </sheetData>
  <sheetProtection algorithmName="SHA-512" hashValue="QrGH4OQWiGlAaZAwlEhqlwzfXLrgBsWrWlNsCbs56N+8H3hxY4Fss08l4QqZS+C853Zef0FW9BFPLwgnWLFAZQ==" saltValue="s1KWVsHYtQUr03ul0Y4ezw==" spinCount="100000" sheet="1" formatCells="0" insertRows="0"/>
  <mergeCells count="15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54:F54"/>
    <mergeCell ref="G54:H54"/>
    <mergeCell ref="A55:D55"/>
    <mergeCell ref="E55:I55"/>
    <mergeCell ref="A37:D37"/>
    <mergeCell ref="E37:I37"/>
    <mergeCell ref="D38:I38"/>
    <mergeCell ref="A39:D39"/>
    <mergeCell ref="E39:I39"/>
    <mergeCell ref="E40:F40"/>
    <mergeCell ref="G40:H40"/>
    <mergeCell ref="E42:F42"/>
    <mergeCell ref="G42:H42"/>
    <mergeCell ref="A43:D43"/>
    <mergeCell ref="E43:I43"/>
    <mergeCell ref="C44:D44"/>
    <mergeCell ref="E44:F44"/>
    <mergeCell ref="G44:I44"/>
    <mergeCell ref="A45:D45"/>
    <mergeCell ref="E45:I45"/>
    <mergeCell ref="E46:F46"/>
    <mergeCell ref="G46:H46"/>
    <mergeCell ref="A61:D61"/>
    <mergeCell ref="E61:I61"/>
    <mergeCell ref="E62:F62"/>
    <mergeCell ref="G62:H62"/>
    <mergeCell ref="E63:F63"/>
    <mergeCell ref="G63:H63"/>
    <mergeCell ref="C56:D56"/>
    <mergeCell ref="E56:F56"/>
    <mergeCell ref="G56:I56"/>
    <mergeCell ref="A57:D57"/>
    <mergeCell ref="E57:I57"/>
    <mergeCell ref="E60:F60"/>
    <mergeCell ref="G60:H60"/>
    <mergeCell ref="A66:B66"/>
    <mergeCell ref="C66:J66"/>
    <mergeCell ref="C67:I67"/>
    <mergeCell ref="A68:B68"/>
    <mergeCell ref="C68:E68"/>
    <mergeCell ref="F68:G68"/>
    <mergeCell ref="H68:J68"/>
    <mergeCell ref="A64:B64"/>
    <mergeCell ref="C64:D64"/>
    <mergeCell ref="E64:F64"/>
    <mergeCell ref="G64:J64"/>
    <mergeCell ref="C65:D65"/>
    <mergeCell ref="E65:F65"/>
    <mergeCell ref="G65:I65"/>
    <mergeCell ref="A72:B72"/>
    <mergeCell ref="C72:J72"/>
    <mergeCell ref="C73:F73"/>
    <mergeCell ref="A74:B74"/>
    <mergeCell ref="C74:J74"/>
    <mergeCell ref="C75:G75"/>
    <mergeCell ref="E69:F69"/>
    <mergeCell ref="G69:H69"/>
    <mergeCell ref="A70:B70"/>
    <mergeCell ref="C70:J70"/>
    <mergeCell ref="E71:F71"/>
    <mergeCell ref="G71:H71"/>
    <mergeCell ref="A47:D47"/>
    <mergeCell ref="E47:I47"/>
    <mergeCell ref="E48:F48"/>
    <mergeCell ref="G48:H48"/>
    <mergeCell ref="A49:D49"/>
    <mergeCell ref="E49:I49"/>
    <mergeCell ref="C50:D50"/>
    <mergeCell ref="E50:F50"/>
    <mergeCell ref="G50:I50"/>
    <mergeCell ref="A51:D51"/>
    <mergeCell ref="E51:I51"/>
    <mergeCell ref="E52:F52"/>
    <mergeCell ref="G52:H52"/>
    <mergeCell ref="A53:D53"/>
    <mergeCell ref="E53:I53"/>
    <mergeCell ref="E58:F58"/>
    <mergeCell ref="G58:H58"/>
    <mergeCell ref="A59:D59"/>
    <mergeCell ref="E59:I59"/>
  </mergeCells>
  <dataValidations count="3">
    <dataValidation type="list" allowBlank="1" showInputMessage="1" showErrorMessage="1" sqref="C64:D64">
      <formula1>$J$62:$J$63</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topLeftCell="A56" zoomScale="150" zoomScaleNormal="100" zoomScaleSheetLayoutView="150" workbookViewId="0">
      <selection activeCell="A41" sqref="A41:I78"/>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85" t="s">
        <v>1</v>
      </c>
      <c r="B1" s="186"/>
      <c r="C1" s="186"/>
      <c r="D1" s="186"/>
      <c r="E1" s="186"/>
      <c r="F1" s="186"/>
      <c r="G1" s="186"/>
      <c r="H1" s="186"/>
    </row>
    <row r="2" spans="1:9">
      <c r="A2" s="187" t="s">
        <v>319</v>
      </c>
      <c r="B2" s="188"/>
      <c r="C2" s="188"/>
      <c r="D2" s="188"/>
      <c r="E2" s="188"/>
      <c r="F2" s="188"/>
      <c r="G2" s="188"/>
      <c r="H2" s="188"/>
    </row>
    <row r="3" spans="1:9">
      <c r="A3" s="196" t="s">
        <v>12</v>
      </c>
      <c r="B3" s="197"/>
      <c r="C3" s="197"/>
      <c r="D3" s="197"/>
      <c r="E3" s="197"/>
      <c r="F3" s="197"/>
      <c r="G3" s="197"/>
      <c r="H3" s="197"/>
      <c r="I3" s="198"/>
    </row>
    <row r="4" spans="1:9">
      <c r="A4" s="193" t="s">
        <v>320</v>
      </c>
      <c r="B4" s="194"/>
      <c r="C4" s="194"/>
      <c r="D4" s="194"/>
      <c r="E4" s="194"/>
      <c r="F4" s="194"/>
      <c r="G4" s="194"/>
      <c r="H4" s="194"/>
      <c r="I4" s="195"/>
    </row>
    <row r="5" spans="1:9" ht="67.5">
      <c r="A5" s="191" t="s">
        <v>2</v>
      </c>
      <c r="B5" s="192"/>
      <c r="C5" s="192"/>
      <c r="D5" s="192"/>
      <c r="E5" s="192"/>
      <c r="F5" s="192"/>
      <c r="G5" s="2" t="s">
        <v>4</v>
      </c>
      <c r="H5" s="26" t="s">
        <v>227</v>
      </c>
      <c r="I5" s="26" t="s">
        <v>228</v>
      </c>
    </row>
    <row r="6" spans="1:9">
      <c r="A6" s="189">
        <v>1</v>
      </c>
      <c r="B6" s="190"/>
      <c r="C6" s="190"/>
      <c r="D6" s="190"/>
      <c r="E6" s="190"/>
      <c r="F6" s="190"/>
      <c r="G6" s="3">
        <v>2</v>
      </c>
      <c r="H6" s="26">
        <v>3</v>
      </c>
      <c r="I6" s="26">
        <v>4</v>
      </c>
    </row>
    <row r="7" spans="1:9">
      <c r="A7" s="178"/>
      <c r="B7" s="178"/>
      <c r="C7" s="178"/>
      <c r="D7" s="178"/>
      <c r="E7" s="178"/>
      <c r="F7" s="178"/>
      <c r="G7" s="178"/>
      <c r="H7" s="178"/>
      <c r="I7" s="179"/>
    </row>
    <row r="8" spans="1:9">
      <c r="A8" s="180" t="s">
        <v>14</v>
      </c>
      <c r="B8" s="181"/>
      <c r="C8" s="181"/>
      <c r="D8" s="181"/>
      <c r="E8" s="181"/>
      <c r="F8" s="181"/>
      <c r="G8" s="181"/>
      <c r="H8" s="181"/>
      <c r="I8" s="181"/>
    </row>
    <row r="9" spans="1:9" ht="28.5" customHeight="1">
      <c r="A9" s="182" t="s">
        <v>22</v>
      </c>
      <c r="B9" s="182"/>
      <c r="C9" s="182"/>
      <c r="D9" s="182"/>
      <c r="E9" s="182"/>
      <c r="F9" s="182"/>
      <c r="G9" s="4">
        <v>1</v>
      </c>
      <c r="H9" s="27">
        <f>H10+H11+H12</f>
        <v>24651362305</v>
      </c>
      <c r="I9" s="27">
        <f>I10+I11+I12</f>
        <v>26335412677</v>
      </c>
    </row>
    <row r="10" spans="1:9">
      <c r="A10" s="183" t="s">
        <v>23</v>
      </c>
      <c r="B10" s="183"/>
      <c r="C10" s="183"/>
      <c r="D10" s="183"/>
      <c r="E10" s="183"/>
      <c r="F10" s="183"/>
      <c r="G10" s="5">
        <v>2</v>
      </c>
      <c r="H10" s="28">
        <v>3118936392</v>
      </c>
      <c r="I10" s="28">
        <v>2977234280</v>
      </c>
    </row>
    <row r="11" spans="1:9">
      <c r="A11" s="183" t="s">
        <v>24</v>
      </c>
      <c r="B11" s="183"/>
      <c r="C11" s="183"/>
      <c r="D11" s="183"/>
      <c r="E11" s="183"/>
      <c r="F11" s="183"/>
      <c r="G11" s="5">
        <v>3</v>
      </c>
      <c r="H11" s="28">
        <v>18503011824</v>
      </c>
      <c r="I11" s="28">
        <v>20803615832</v>
      </c>
    </row>
    <row r="12" spans="1:9">
      <c r="A12" s="176" t="s">
        <v>25</v>
      </c>
      <c r="B12" s="176"/>
      <c r="C12" s="176"/>
      <c r="D12" s="176"/>
      <c r="E12" s="176"/>
      <c r="F12" s="176"/>
      <c r="G12" s="5">
        <v>4</v>
      </c>
      <c r="H12" s="28">
        <v>3029414089</v>
      </c>
      <c r="I12" s="28">
        <v>2554562565</v>
      </c>
    </row>
    <row r="13" spans="1:9">
      <c r="A13" s="184" t="s">
        <v>26</v>
      </c>
      <c r="B13" s="184"/>
      <c r="C13" s="184"/>
      <c r="D13" s="184"/>
      <c r="E13" s="184"/>
      <c r="F13" s="184"/>
      <c r="G13" s="4">
        <v>5</v>
      </c>
      <c r="H13" s="29">
        <f>H14+H15+H16+H17</f>
        <v>1183138184</v>
      </c>
      <c r="I13" s="29">
        <f>I14+I15+I16+I17</f>
        <v>1396858772</v>
      </c>
    </row>
    <row r="14" spans="1:9">
      <c r="A14" s="177" t="s">
        <v>27</v>
      </c>
      <c r="B14" s="177"/>
      <c r="C14" s="177"/>
      <c r="D14" s="177"/>
      <c r="E14" s="177"/>
      <c r="F14" s="177"/>
      <c r="G14" s="5">
        <v>6</v>
      </c>
      <c r="H14" s="28">
        <v>1126971489</v>
      </c>
      <c r="I14" s="28">
        <v>1375623942</v>
      </c>
    </row>
    <row r="15" spans="1:9">
      <c r="A15" s="177" t="s">
        <v>28</v>
      </c>
      <c r="B15" s="177"/>
      <c r="C15" s="177"/>
      <c r="D15" s="177"/>
      <c r="E15" s="177"/>
      <c r="F15" s="177"/>
      <c r="G15" s="5">
        <v>7</v>
      </c>
      <c r="H15" s="28">
        <v>23336646</v>
      </c>
      <c r="I15" s="28">
        <v>13424091</v>
      </c>
    </row>
    <row r="16" spans="1:9">
      <c r="A16" s="177" t="s">
        <v>29</v>
      </c>
      <c r="B16" s="177"/>
      <c r="C16" s="177"/>
      <c r="D16" s="177"/>
      <c r="E16" s="177"/>
      <c r="F16" s="177"/>
      <c r="G16" s="5">
        <v>8</v>
      </c>
      <c r="H16" s="28">
        <v>32830049</v>
      </c>
      <c r="I16" s="28">
        <v>7810739</v>
      </c>
    </row>
    <row r="17" spans="1:9">
      <c r="A17" s="177" t="s">
        <v>30</v>
      </c>
      <c r="B17" s="177"/>
      <c r="C17" s="177"/>
      <c r="D17" s="177"/>
      <c r="E17" s="177"/>
      <c r="F17" s="177"/>
      <c r="G17" s="5">
        <v>9</v>
      </c>
      <c r="H17" s="28">
        <v>0</v>
      </c>
      <c r="I17" s="28">
        <v>0</v>
      </c>
    </row>
    <row r="18" spans="1:9" ht="32.450000000000003" customHeight="1">
      <c r="A18" s="184" t="s">
        <v>31</v>
      </c>
      <c r="B18" s="184"/>
      <c r="C18" s="184"/>
      <c r="D18" s="184"/>
      <c r="E18" s="184"/>
      <c r="F18" s="184"/>
      <c r="G18" s="4">
        <v>10</v>
      </c>
      <c r="H18" s="29">
        <f>H19+H20+H21</f>
        <v>284684518</v>
      </c>
      <c r="I18" s="29">
        <f>I19+I20+I21</f>
        <v>301058430</v>
      </c>
    </row>
    <row r="19" spans="1:9">
      <c r="A19" s="177" t="s">
        <v>28</v>
      </c>
      <c r="B19" s="177"/>
      <c r="C19" s="177"/>
      <c r="D19" s="177"/>
      <c r="E19" s="177"/>
      <c r="F19" s="177"/>
      <c r="G19" s="5">
        <v>11</v>
      </c>
      <c r="H19" s="28">
        <v>284684518</v>
      </c>
      <c r="I19" s="28">
        <v>301058430</v>
      </c>
    </row>
    <row r="20" spans="1:9">
      <c r="A20" s="177" t="s">
        <v>29</v>
      </c>
      <c r="B20" s="177"/>
      <c r="C20" s="177"/>
      <c r="D20" s="177"/>
      <c r="E20" s="177"/>
      <c r="F20" s="177"/>
      <c r="G20" s="5">
        <v>12</v>
      </c>
      <c r="H20" s="28">
        <v>0</v>
      </c>
      <c r="I20" s="28">
        <v>0</v>
      </c>
    </row>
    <row r="21" spans="1:9">
      <c r="A21" s="177" t="s">
        <v>30</v>
      </c>
      <c r="B21" s="177"/>
      <c r="C21" s="177"/>
      <c r="D21" s="177"/>
      <c r="E21" s="177"/>
      <c r="F21" s="177"/>
      <c r="G21" s="5">
        <v>13</v>
      </c>
      <c r="H21" s="28">
        <v>0</v>
      </c>
      <c r="I21" s="28">
        <v>0</v>
      </c>
    </row>
    <row r="22" spans="1:9">
      <c r="A22" s="184" t="s">
        <v>32</v>
      </c>
      <c r="B22" s="184"/>
      <c r="C22" s="184"/>
      <c r="D22" s="184"/>
      <c r="E22" s="184"/>
      <c r="F22" s="184"/>
      <c r="G22" s="4">
        <v>14</v>
      </c>
      <c r="H22" s="29">
        <f>H23+H24</f>
        <v>0</v>
      </c>
      <c r="I22" s="29">
        <f>I23+I24</f>
        <v>0</v>
      </c>
    </row>
    <row r="23" spans="1:9">
      <c r="A23" s="177" t="s">
        <v>29</v>
      </c>
      <c r="B23" s="177"/>
      <c r="C23" s="177"/>
      <c r="D23" s="177"/>
      <c r="E23" s="177"/>
      <c r="F23" s="177"/>
      <c r="G23" s="5">
        <v>15</v>
      </c>
      <c r="H23" s="41">
        <v>0</v>
      </c>
      <c r="I23" s="41">
        <v>0</v>
      </c>
    </row>
    <row r="24" spans="1:9">
      <c r="A24" s="177" t="s">
        <v>30</v>
      </c>
      <c r="B24" s="177"/>
      <c r="C24" s="177"/>
      <c r="D24" s="177"/>
      <c r="E24" s="177"/>
      <c r="F24" s="177"/>
      <c r="G24" s="5">
        <v>16</v>
      </c>
      <c r="H24" s="41">
        <v>0</v>
      </c>
      <c r="I24" s="41">
        <v>0</v>
      </c>
    </row>
    <row r="25" spans="1:9" ht="22.9" customHeight="1">
      <c r="A25" s="184" t="s">
        <v>33</v>
      </c>
      <c r="B25" s="184"/>
      <c r="C25" s="184"/>
      <c r="D25" s="184"/>
      <c r="E25" s="184"/>
      <c r="F25" s="184"/>
      <c r="G25" s="4">
        <v>17</v>
      </c>
      <c r="H25" s="29">
        <f>H26+H27+H28</f>
        <v>12097090858</v>
      </c>
      <c r="I25" s="29">
        <f>I26+I27+I28</f>
        <v>12888494769</v>
      </c>
    </row>
    <row r="26" spans="1:9">
      <c r="A26" s="177" t="s">
        <v>28</v>
      </c>
      <c r="B26" s="177"/>
      <c r="C26" s="177"/>
      <c r="D26" s="177"/>
      <c r="E26" s="177"/>
      <c r="F26" s="177"/>
      <c r="G26" s="5">
        <v>18</v>
      </c>
      <c r="H26" s="28">
        <v>5906214</v>
      </c>
      <c r="I26" s="28">
        <v>5840428</v>
      </c>
    </row>
    <row r="27" spans="1:9">
      <c r="A27" s="177" t="s">
        <v>29</v>
      </c>
      <c r="B27" s="177"/>
      <c r="C27" s="177"/>
      <c r="D27" s="177"/>
      <c r="E27" s="177"/>
      <c r="F27" s="177"/>
      <c r="G27" s="5">
        <v>19</v>
      </c>
      <c r="H27" s="28">
        <v>12091184644</v>
      </c>
      <c r="I27" s="28">
        <v>12882654341</v>
      </c>
    </row>
    <row r="28" spans="1:9">
      <c r="A28" s="177" t="s">
        <v>30</v>
      </c>
      <c r="B28" s="177"/>
      <c r="C28" s="177"/>
      <c r="D28" s="177"/>
      <c r="E28" s="177"/>
      <c r="F28" s="177"/>
      <c r="G28" s="5">
        <v>20</v>
      </c>
      <c r="H28" s="28">
        <v>0</v>
      </c>
      <c r="I28" s="28">
        <v>0</v>
      </c>
    </row>
    <row r="29" spans="1:9">
      <c r="A29" s="184" t="s">
        <v>34</v>
      </c>
      <c r="B29" s="184"/>
      <c r="C29" s="184"/>
      <c r="D29" s="184"/>
      <c r="E29" s="184"/>
      <c r="F29" s="184"/>
      <c r="G29" s="4">
        <v>21</v>
      </c>
      <c r="H29" s="29">
        <f>H30+H31</f>
        <v>96815381323</v>
      </c>
      <c r="I29" s="29">
        <f>I30+I31</f>
        <v>97411609102</v>
      </c>
    </row>
    <row r="30" spans="1:9">
      <c r="A30" s="177" t="s">
        <v>29</v>
      </c>
      <c r="B30" s="177"/>
      <c r="C30" s="177"/>
      <c r="D30" s="177"/>
      <c r="E30" s="177"/>
      <c r="F30" s="177"/>
      <c r="G30" s="5">
        <v>22</v>
      </c>
      <c r="H30" s="28">
        <v>180348813</v>
      </c>
      <c r="I30" s="28">
        <v>246451828</v>
      </c>
    </row>
    <row r="31" spans="1:9">
      <c r="A31" s="177" t="s">
        <v>30</v>
      </c>
      <c r="B31" s="177"/>
      <c r="C31" s="177"/>
      <c r="D31" s="177"/>
      <c r="E31" s="177"/>
      <c r="F31" s="177"/>
      <c r="G31" s="5">
        <v>23</v>
      </c>
      <c r="H31" s="28">
        <v>96635032510</v>
      </c>
      <c r="I31" s="28">
        <v>97165157274</v>
      </c>
    </row>
    <row r="32" spans="1:9">
      <c r="A32" s="177" t="s">
        <v>35</v>
      </c>
      <c r="B32" s="177"/>
      <c r="C32" s="177"/>
      <c r="D32" s="177"/>
      <c r="E32" s="177"/>
      <c r="F32" s="177"/>
      <c r="G32" s="5">
        <v>24</v>
      </c>
      <c r="H32" s="28">
        <v>0</v>
      </c>
      <c r="I32" s="28">
        <v>0</v>
      </c>
    </row>
    <row r="33" spans="1:9" ht="23.45" customHeight="1">
      <c r="A33" s="177" t="s">
        <v>36</v>
      </c>
      <c r="B33" s="177"/>
      <c r="C33" s="177"/>
      <c r="D33" s="177"/>
      <c r="E33" s="177"/>
      <c r="F33" s="177"/>
      <c r="G33" s="5">
        <v>25</v>
      </c>
      <c r="H33" s="28">
        <v>0</v>
      </c>
      <c r="I33" s="28">
        <v>0</v>
      </c>
    </row>
    <row r="34" spans="1:9">
      <c r="A34" s="177" t="s">
        <v>37</v>
      </c>
      <c r="B34" s="177"/>
      <c r="C34" s="177"/>
      <c r="D34" s="177"/>
      <c r="E34" s="177"/>
      <c r="F34" s="177"/>
      <c r="G34" s="5">
        <v>26</v>
      </c>
      <c r="H34" s="28">
        <v>92977236</v>
      </c>
      <c r="I34" s="28">
        <v>100725215</v>
      </c>
    </row>
    <row r="35" spans="1:9">
      <c r="A35" s="177" t="s">
        <v>38</v>
      </c>
      <c r="B35" s="177"/>
      <c r="C35" s="177"/>
      <c r="D35" s="177"/>
      <c r="E35" s="177"/>
      <c r="F35" s="177"/>
      <c r="G35" s="5">
        <v>27</v>
      </c>
      <c r="H35" s="28">
        <v>2406538074</v>
      </c>
      <c r="I35" s="28">
        <v>2407136960</v>
      </c>
    </row>
    <row r="36" spans="1:9">
      <c r="A36" s="177" t="s">
        <v>39</v>
      </c>
      <c r="B36" s="177"/>
      <c r="C36" s="177"/>
      <c r="D36" s="177"/>
      <c r="E36" s="177"/>
      <c r="F36" s="177"/>
      <c r="G36" s="5">
        <v>28</v>
      </c>
      <c r="H36" s="28">
        <v>335832657</v>
      </c>
      <c r="I36" s="28">
        <v>324612426</v>
      </c>
    </row>
    <row r="37" spans="1:9">
      <c r="A37" s="177" t="s">
        <v>40</v>
      </c>
      <c r="B37" s="177"/>
      <c r="C37" s="177"/>
      <c r="D37" s="177"/>
      <c r="E37" s="177"/>
      <c r="F37" s="177"/>
      <c r="G37" s="5">
        <v>29</v>
      </c>
      <c r="H37" s="28">
        <v>404648391</v>
      </c>
      <c r="I37" s="28">
        <v>288625088</v>
      </c>
    </row>
    <row r="38" spans="1:9">
      <c r="A38" s="177" t="s">
        <v>41</v>
      </c>
      <c r="B38" s="177"/>
      <c r="C38" s="177"/>
      <c r="D38" s="177"/>
      <c r="E38" s="177"/>
      <c r="F38" s="177"/>
      <c r="G38" s="5">
        <v>30</v>
      </c>
      <c r="H38" s="28">
        <v>257345919</v>
      </c>
      <c r="I38" s="28">
        <v>274141922</v>
      </c>
    </row>
    <row r="39" spans="1:9" ht="31.15" customHeight="1">
      <c r="A39" s="177" t="s">
        <v>42</v>
      </c>
      <c r="B39" s="177"/>
      <c r="C39" s="177"/>
      <c r="D39" s="177"/>
      <c r="E39" s="177"/>
      <c r="F39" s="177"/>
      <c r="G39" s="5">
        <v>31</v>
      </c>
      <c r="H39" s="28">
        <v>1941437</v>
      </c>
      <c r="I39" s="28">
        <v>1941437</v>
      </c>
    </row>
    <row r="40" spans="1:9">
      <c r="A40" s="201" t="s">
        <v>43</v>
      </c>
      <c r="B40" s="201"/>
      <c r="C40" s="201"/>
      <c r="D40" s="201"/>
      <c r="E40" s="201"/>
      <c r="F40" s="201"/>
      <c r="G40" s="4">
        <v>32</v>
      </c>
      <c r="H40" s="27">
        <f>H9+H13+H18+H22+H25+H29+H32+H33+H34+H35+H36+H37+H38+H39</f>
        <v>138530940902</v>
      </c>
      <c r="I40" s="27">
        <f>I9+I13+I18+I22+I25+I29+I32+I33+I34+I35+I36+I37+I38+I39</f>
        <v>141730616798</v>
      </c>
    </row>
    <row r="41" spans="1:9">
      <c r="A41" s="180" t="s">
        <v>15</v>
      </c>
      <c r="B41" s="181"/>
      <c r="C41" s="181"/>
      <c r="D41" s="181"/>
      <c r="E41" s="181"/>
      <c r="F41" s="181"/>
      <c r="G41" s="181"/>
      <c r="H41" s="181"/>
      <c r="I41" s="181"/>
    </row>
    <row r="42" spans="1:9">
      <c r="A42" s="200" t="s">
        <v>44</v>
      </c>
      <c r="B42" s="184"/>
      <c r="C42" s="184"/>
      <c r="D42" s="184"/>
      <c r="E42" s="184"/>
      <c r="F42" s="184"/>
      <c r="G42" s="4">
        <v>33</v>
      </c>
      <c r="H42" s="27">
        <f>H43+H44+H45+H46+H47</f>
        <v>964128555</v>
      </c>
      <c r="I42" s="27">
        <f>I43+I44+I45+I46+I47</f>
        <v>1186460766</v>
      </c>
    </row>
    <row r="43" spans="1:9">
      <c r="A43" s="177" t="s">
        <v>45</v>
      </c>
      <c r="B43" s="177"/>
      <c r="C43" s="177"/>
      <c r="D43" s="177"/>
      <c r="E43" s="177"/>
      <c r="F43" s="177"/>
      <c r="G43" s="5">
        <v>34</v>
      </c>
      <c r="H43" s="28">
        <v>964128555</v>
      </c>
      <c r="I43" s="28">
        <v>1186460766</v>
      </c>
    </row>
    <row r="44" spans="1:9">
      <c r="A44" s="177" t="s">
        <v>46</v>
      </c>
      <c r="B44" s="177"/>
      <c r="C44" s="177"/>
      <c r="D44" s="177"/>
      <c r="E44" s="177"/>
      <c r="F44" s="177"/>
      <c r="G44" s="5">
        <v>35</v>
      </c>
      <c r="H44" s="28">
        <v>0</v>
      </c>
      <c r="I44" s="28">
        <v>0</v>
      </c>
    </row>
    <row r="45" spans="1:9">
      <c r="A45" s="177" t="s">
        <v>47</v>
      </c>
      <c r="B45" s="177"/>
      <c r="C45" s="177"/>
      <c r="D45" s="177"/>
      <c r="E45" s="177"/>
      <c r="F45" s="177"/>
      <c r="G45" s="5">
        <v>36</v>
      </c>
      <c r="H45" s="28">
        <v>0</v>
      </c>
      <c r="I45" s="28">
        <v>0</v>
      </c>
    </row>
    <row r="46" spans="1:9">
      <c r="A46" s="177" t="s">
        <v>48</v>
      </c>
      <c r="B46" s="177"/>
      <c r="C46" s="177"/>
      <c r="D46" s="177"/>
      <c r="E46" s="177"/>
      <c r="F46" s="177"/>
      <c r="G46" s="5">
        <v>37</v>
      </c>
      <c r="H46" s="28">
        <v>0</v>
      </c>
      <c r="I46" s="28">
        <v>0</v>
      </c>
    </row>
    <row r="47" spans="1:9">
      <c r="A47" s="177" t="s">
        <v>49</v>
      </c>
      <c r="B47" s="177"/>
      <c r="C47" s="177"/>
      <c r="D47" s="177"/>
      <c r="E47" s="177"/>
      <c r="F47" s="177"/>
      <c r="G47" s="5">
        <v>38</v>
      </c>
      <c r="H47" s="28">
        <v>0</v>
      </c>
      <c r="I47" s="28">
        <v>0</v>
      </c>
    </row>
    <row r="48" spans="1:9" ht="22.15" customHeight="1">
      <c r="A48" s="200" t="s">
        <v>50</v>
      </c>
      <c r="B48" s="184"/>
      <c r="C48" s="184"/>
      <c r="D48" s="184"/>
      <c r="E48" s="184"/>
      <c r="F48" s="184"/>
      <c r="G48" s="4">
        <v>39</v>
      </c>
      <c r="H48" s="27">
        <f>H49+H50+H51</f>
        <v>0</v>
      </c>
      <c r="I48" s="27">
        <f>I49+I50+I51</f>
        <v>0</v>
      </c>
    </row>
    <row r="49" spans="1:9">
      <c r="A49" s="177" t="s">
        <v>47</v>
      </c>
      <c r="B49" s="177"/>
      <c r="C49" s="177"/>
      <c r="D49" s="177"/>
      <c r="E49" s="177"/>
      <c r="F49" s="177"/>
      <c r="G49" s="5">
        <v>40</v>
      </c>
      <c r="H49" s="28">
        <v>0</v>
      </c>
      <c r="I49" s="28">
        <v>0</v>
      </c>
    </row>
    <row r="50" spans="1:9">
      <c r="A50" s="177" t="s">
        <v>48</v>
      </c>
      <c r="B50" s="177"/>
      <c r="C50" s="177"/>
      <c r="D50" s="177"/>
      <c r="E50" s="177"/>
      <c r="F50" s="177"/>
      <c r="G50" s="5">
        <v>41</v>
      </c>
      <c r="H50" s="28">
        <v>0</v>
      </c>
      <c r="I50" s="28">
        <v>0</v>
      </c>
    </row>
    <row r="51" spans="1:9">
      <c r="A51" s="177" t="s">
        <v>49</v>
      </c>
      <c r="B51" s="177"/>
      <c r="C51" s="177"/>
      <c r="D51" s="177"/>
      <c r="E51" s="177"/>
      <c r="F51" s="177"/>
      <c r="G51" s="5">
        <v>42</v>
      </c>
      <c r="H51" s="28">
        <v>0</v>
      </c>
      <c r="I51" s="28">
        <v>0</v>
      </c>
    </row>
    <row r="52" spans="1:9">
      <c r="A52" s="200" t="s">
        <v>51</v>
      </c>
      <c r="B52" s="184"/>
      <c r="C52" s="184"/>
      <c r="D52" s="184"/>
      <c r="E52" s="184"/>
      <c r="F52" s="184"/>
      <c r="G52" s="4">
        <v>43</v>
      </c>
      <c r="H52" s="27">
        <f>H53+H54+H55</f>
        <v>116538354026</v>
      </c>
      <c r="I52" s="27">
        <f>I53+I54+I55</f>
        <v>118534265017</v>
      </c>
    </row>
    <row r="53" spans="1:9">
      <c r="A53" s="177" t="s">
        <v>47</v>
      </c>
      <c r="B53" s="177"/>
      <c r="C53" s="177"/>
      <c r="D53" s="177"/>
      <c r="E53" s="177"/>
      <c r="F53" s="177"/>
      <c r="G53" s="5">
        <v>44</v>
      </c>
      <c r="H53" s="28">
        <v>116063157981</v>
      </c>
      <c r="I53" s="28">
        <v>118123404169</v>
      </c>
    </row>
    <row r="54" spans="1:9">
      <c r="A54" s="177" t="s">
        <v>48</v>
      </c>
      <c r="B54" s="177"/>
      <c r="C54" s="177"/>
      <c r="D54" s="177"/>
      <c r="E54" s="177"/>
      <c r="F54" s="177"/>
      <c r="G54" s="5">
        <v>45</v>
      </c>
      <c r="H54" s="28">
        <v>54250157</v>
      </c>
      <c r="I54" s="28">
        <v>54504612</v>
      </c>
    </row>
    <row r="55" spans="1:9">
      <c r="A55" s="177" t="s">
        <v>49</v>
      </c>
      <c r="B55" s="177"/>
      <c r="C55" s="177"/>
      <c r="D55" s="177"/>
      <c r="E55" s="177"/>
      <c r="F55" s="177"/>
      <c r="G55" s="5">
        <v>46</v>
      </c>
      <c r="H55" s="28">
        <v>420945888</v>
      </c>
      <c r="I55" s="28">
        <v>356356236</v>
      </c>
    </row>
    <row r="56" spans="1:9">
      <c r="A56" s="177" t="s">
        <v>52</v>
      </c>
      <c r="B56" s="177"/>
      <c r="C56" s="177"/>
      <c r="D56" s="177"/>
      <c r="E56" s="177"/>
      <c r="F56" s="177"/>
      <c r="G56" s="5">
        <v>47</v>
      </c>
      <c r="H56" s="28">
        <v>0</v>
      </c>
      <c r="I56" s="28">
        <v>0</v>
      </c>
    </row>
    <row r="57" spans="1:9" ht="26.45" customHeight="1">
      <c r="A57" s="199" t="s">
        <v>53</v>
      </c>
      <c r="B57" s="199"/>
      <c r="C57" s="199"/>
      <c r="D57" s="199"/>
      <c r="E57" s="199"/>
      <c r="F57" s="199"/>
      <c r="G57" s="5">
        <v>48</v>
      </c>
      <c r="H57" s="28">
        <v>0</v>
      </c>
      <c r="I57" s="28">
        <v>0</v>
      </c>
    </row>
    <row r="58" spans="1:9">
      <c r="A58" s="199" t="s">
        <v>54</v>
      </c>
      <c r="B58" s="199"/>
      <c r="C58" s="199"/>
      <c r="D58" s="199"/>
      <c r="E58" s="199"/>
      <c r="F58" s="199"/>
      <c r="G58" s="5">
        <v>49</v>
      </c>
      <c r="H58" s="28">
        <v>885278997</v>
      </c>
      <c r="I58" s="28">
        <v>974855279</v>
      </c>
    </row>
    <row r="59" spans="1:9">
      <c r="A59" s="199" t="s">
        <v>55</v>
      </c>
      <c r="B59" s="177"/>
      <c r="C59" s="177"/>
      <c r="D59" s="177"/>
      <c r="E59" s="177"/>
      <c r="F59" s="177"/>
      <c r="G59" s="5">
        <v>50</v>
      </c>
      <c r="H59" s="30">
        <v>18287975</v>
      </c>
      <c r="I59" s="30">
        <v>27366204</v>
      </c>
    </row>
    <row r="60" spans="1:9">
      <c r="A60" s="199" t="s">
        <v>56</v>
      </c>
      <c r="B60" s="199"/>
      <c r="C60" s="199"/>
      <c r="D60" s="199"/>
      <c r="E60" s="199"/>
      <c r="F60" s="199"/>
      <c r="G60" s="5">
        <v>51</v>
      </c>
      <c r="H60" s="28">
        <v>0</v>
      </c>
      <c r="I60" s="28">
        <v>0</v>
      </c>
    </row>
    <row r="61" spans="1:9">
      <c r="A61" s="199" t="s">
        <v>57</v>
      </c>
      <c r="B61" s="199"/>
      <c r="C61" s="199"/>
      <c r="D61" s="199"/>
      <c r="E61" s="199"/>
      <c r="F61" s="199"/>
      <c r="G61" s="5">
        <v>52</v>
      </c>
      <c r="H61" s="28">
        <v>1374098705</v>
      </c>
      <c r="I61" s="28">
        <v>1565219125</v>
      </c>
    </row>
    <row r="62" spans="1:9" ht="27" customHeight="1">
      <c r="A62" s="199" t="s">
        <v>58</v>
      </c>
      <c r="B62" s="199"/>
      <c r="C62" s="199"/>
      <c r="D62" s="199"/>
      <c r="E62" s="199"/>
      <c r="F62" s="199"/>
      <c r="G62" s="5">
        <v>53</v>
      </c>
      <c r="H62" s="28">
        <v>0</v>
      </c>
      <c r="I62" s="28">
        <v>0</v>
      </c>
    </row>
    <row r="63" spans="1:9">
      <c r="A63" s="201" t="s">
        <v>59</v>
      </c>
      <c r="B63" s="202"/>
      <c r="C63" s="202"/>
      <c r="D63" s="202"/>
      <c r="E63" s="202"/>
      <c r="F63" s="202"/>
      <c r="G63" s="4">
        <v>54</v>
      </c>
      <c r="H63" s="27">
        <f>H42+H48+H52+H56+H57+H58+H59+H60+H61+H62</f>
        <v>119780148258</v>
      </c>
      <c r="I63" s="27">
        <f>I42+I48+I52+I56+I57+I58+I59+I60+I61+I62</f>
        <v>122288166391</v>
      </c>
    </row>
    <row r="64" spans="1:9">
      <c r="A64" s="203" t="s">
        <v>16</v>
      </c>
      <c r="B64" s="204"/>
      <c r="C64" s="204"/>
      <c r="D64" s="204"/>
      <c r="E64" s="204"/>
      <c r="F64" s="204"/>
      <c r="G64" s="204"/>
      <c r="H64" s="204"/>
      <c r="I64" s="204"/>
    </row>
    <row r="65" spans="1:9">
      <c r="A65" s="177" t="s">
        <v>60</v>
      </c>
      <c r="B65" s="177"/>
      <c r="C65" s="177"/>
      <c r="D65" s="177"/>
      <c r="E65" s="177"/>
      <c r="F65" s="177"/>
      <c r="G65" s="5">
        <v>55</v>
      </c>
      <c r="H65" s="28">
        <v>6404839100</v>
      </c>
      <c r="I65" s="28">
        <v>6404839100</v>
      </c>
    </row>
    <row r="66" spans="1:9">
      <c r="A66" s="177" t="s">
        <v>61</v>
      </c>
      <c r="B66" s="177"/>
      <c r="C66" s="177"/>
      <c r="D66" s="177"/>
      <c r="E66" s="177"/>
      <c r="F66" s="177"/>
      <c r="G66" s="5">
        <v>56</v>
      </c>
      <c r="H66" s="28">
        <v>3504016326</v>
      </c>
      <c r="I66" s="28">
        <v>3504016326</v>
      </c>
    </row>
    <row r="67" spans="1:9">
      <c r="A67" s="177" t="s">
        <v>62</v>
      </c>
      <c r="B67" s="177"/>
      <c r="C67" s="177"/>
      <c r="D67" s="177"/>
      <c r="E67" s="177"/>
      <c r="F67" s="177"/>
      <c r="G67" s="5">
        <v>57</v>
      </c>
      <c r="H67" s="28">
        <v>0</v>
      </c>
      <c r="I67" s="28">
        <v>0</v>
      </c>
    </row>
    <row r="68" spans="1:9">
      <c r="A68" s="177" t="s">
        <v>63</v>
      </c>
      <c r="B68" s="177"/>
      <c r="C68" s="177"/>
      <c r="D68" s="177"/>
      <c r="E68" s="177"/>
      <c r="F68" s="177"/>
      <c r="G68" s="5">
        <v>58</v>
      </c>
      <c r="H68" s="28">
        <v>13639958</v>
      </c>
      <c r="I68" s="28">
        <v>13639958</v>
      </c>
    </row>
    <row r="69" spans="1:9">
      <c r="A69" s="177" t="s">
        <v>64</v>
      </c>
      <c r="B69" s="177"/>
      <c r="C69" s="177"/>
      <c r="D69" s="177"/>
      <c r="E69" s="177"/>
      <c r="F69" s="177"/>
      <c r="G69" s="5">
        <v>59</v>
      </c>
      <c r="H69" s="28">
        <v>235524180</v>
      </c>
      <c r="I69" s="28">
        <v>386626851</v>
      </c>
    </row>
    <row r="70" spans="1:9">
      <c r="A70" s="177" t="s">
        <v>65</v>
      </c>
      <c r="B70" s="177"/>
      <c r="C70" s="177"/>
      <c r="D70" s="177"/>
      <c r="E70" s="177"/>
      <c r="F70" s="177"/>
      <c r="G70" s="5">
        <v>60</v>
      </c>
      <c r="H70" s="28">
        <v>6105939653</v>
      </c>
      <c r="I70" s="28">
        <v>8147350380</v>
      </c>
    </row>
    <row r="71" spans="1:9">
      <c r="A71" s="177" t="s">
        <v>66</v>
      </c>
      <c r="B71" s="177"/>
      <c r="C71" s="177"/>
      <c r="D71" s="177"/>
      <c r="E71" s="177"/>
      <c r="F71" s="177"/>
      <c r="G71" s="5">
        <v>61</v>
      </c>
      <c r="H71" s="28">
        <v>0</v>
      </c>
      <c r="I71" s="28">
        <v>0</v>
      </c>
    </row>
    <row r="72" spans="1:9">
      <c r="A72" s="177" t="s">
        <v>67</v>
      </c>
      <c r="B72" s="177"/>
      <c r="C72" s="177"/>
      <c r="D72" s="177"/>
      <c r="E72" s="177"/>
      <c r="F72" s="177"/>
      <c r="G72" s="5">
        <v>62</v>
      </c>
      <c r="H72" s="28">
        <v>460923204</v>
      </c>
      <c r="I72" s="28">
        <v>460923204</v>
      </c>
    </row>
    <row r="73" spans="1:9">
      <c r="A73" s="177" t="s">
        <v>68</v>
      </c>
      <c r="B73" s="177"/>
      <c r="C73" s="177"/>
      <c r="D73" s="177"/>
      <c r="E73" s="177"/>
      <c r="F73" s="177"/>
      <c r="G73" s="5">
        <v>63</v>
      </c>
      <c r="H73" s="28">
        <v>-35787503</v>
      </c>
      <c r="I73" s="28">
        <v>-35787503</v>
      </c>
    </row>
    <row r="74" spans="1:9">
      <c r="A74" s="177" t="s">
        <v>69</v>
      </c>
      <c r="B74" s="177"/>
      <c r="C74" s="177"/>
      <c r="D74" s="177"/>
      <c r="E74" s="177"/>
      <c r="F74" s="177"/>
      <c r="G74" s="5">
        <v>64</v>
      </c>
      <c r="H74" s="28">
        <v>2038298498</v>
      </c>
      <c r="I74" s="28">
        <v>536627103</v>
      </c>
    </row>
    <row r="75" spans="1:9">
      <c r="A75" s="177" t="s">
        <v>70</v>
      </c>
      <c r="B75" s="177"/>
      <c r="C75" s="177"/>
      <c r="D75" s="177"/>
      <c r="E75" s="177"/>
      <c r="F75" s="177"/>
      <c r="G75" s="5">
        <v>65</v>
      </c>
      <c r="H75" s="28">
        <v>0</v>
      </c>
      <c r="I75" s="28">
        <v>0</v>
      </c>
    </row>
    <row r="76" spans="1:9">
      <c r="A76" s="177" t="s">
        <v>71</v>
      </c>
      <c r="B76" s="177"/>
      <c r="C76" s="177"/>
      <c r="D76" s="177"/>
      <c r="E76" s="177"/>
      <c r="F76" s="177"/>
      <c r="G76" s="5">
        <v>66</v>
      </c>
      <c r="H76" s="28">
        <v>23399228</v>
      </c>
      <c r="I76" s="28">
        <v>24214988</v>
      </c>
    </row>
    <row r="77" spans="1:9">
      <c r="A77" s="201" t="s">
        <v>72</v>
      </c>
      <c r="B77" s="201"/>
      <c r="C77" s="201"/>
      <c r="D77" s="201"/>
      <c r="E77" s="201"/>
      <c r="F77" s="201"/>
      <c r="G77" s="4">
        <v>67</v>
      </c>
      <c r="H77" s="27">
        <f>H65+H66+H67+H68+H69+H70+H71+H72+H73+H74+H75+H76</f>
        <v>18750792644</v>
      </c>
      <c r="I77" s="27">
        <f>I65+I66+I67+I68+I69+I70+I71+I72+I73+I74+I75+I76</f>
        <v>19442450407</v>
      </c>
    </row>
    <row r="78" spans="1:9">
      <c r="A78" s="201" t="s">
        <v>73</v>
      </c>
      <c r="B78" s="202"/>
      <c r="C78" s="202"/>
      <c r="D78" s="202"/>
      <c r="E78" s="202"/>
      <c r="F78" s="202"/>
      <c r="G78" s="4">
        <v>68</v>
      </c>
      <c r="H78" s="27">
        <f>H63+H77</f>
        <v>138530940902</v>
      </c>
      <c r="I78" s="27">
        <f>I63+I77</f>
        <v>141730616798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0" zoomScale="110" zoomScaleNormal="110" zoomScaleSheetLayoutView="110" workbookViewId="0">
      <selection activeCell="A43" sqref="A43:K69"/>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217" t="s">
        <v>5</v>
      </c>
      <c r="B1" s="186"/>
      <c r="C1" s="186"/>
      <c r="D1" s="186"/>
      <c r="E1" s="186"/>
      <c r="F1" s="186"/>
      <c r="G1" s="186"/>
      <c r="H1" s="186"/>
    </row>
    <row r="2" spans="1:11">
      <c r="A2" s="216" t="s">
        <v>322</v>
      </c>
      <c r="B2" s="188"/>
      <c r="C2" s="188"/>
      <c r="D2" s="188"/>
      <c r="E2" s="188"/>
      <c r="F2" s="188"/>
      <c r="G2" s="188"/>
      <c r="H2" s="188"/>
    </row>
    <row r="3" spans="1:11">
      <c r="A3" s="209" t="s">
        <v>12</v>
      </c>
      <c r="B3" s="210"/>
      <c r="C3" s="210"/>
      <c r="D3" s="210"/>
      <c r="E3" s="210"/>
      <c r="F3" s="210"/>
      <c r="G3" s="210"/>
      <c r="H3" s="210"/>
      <c r="I3" s="198"/>
      <c r="J3" s="198"/>
      <c r="K3" s="198"/>
    </row>
    <row r="4" spans="1:11">
      <c r="A4" s="211" t="s">
        <v>320</v>
      </c>
      <c r="B4" s="194"/>
      <c r="C4" s="194"/>
      <c r="D4" s="194"/>
      <c r="E4" s="194"/>
      <c r="F4" s="194"/>
      <c r="G4" s="194"/>
      <c r="H4" s="194"/>
      <c r="I4" s="195"/>
      <c r="J4" s="195"/>
      <c r="K4" s="195"/>
    </row>
    <row r="5" spans="1:11" ht="22.5" customHeight="1">
      <c r="A5" s="207" t="s">
        <v>2</v>
      </c>
      <c r="B5" s="192"/>
      <c r="C5" s="192"/>
      <c r="D5" s="192"/>
      <c r="E5" s="192"/>
      <c r="F5" s="192"/>
      <c r="G5" s="207" t="s">
        <v>6</v>
      </c>
      <c r="H5" s="205" t="s">
        <v>229</v>
      </c>
      <c r="I5" s="206"/>
      <c r="J5" s="205" t="s">
        <v>224</v>
      </c>
      <c r="K5" s="206"/>
    </row>
    <row r="6" spans="1:11">
      <c r="A6" s="192"/>
      <c r="B6" s="192"/>
      <c r="C6" s="192"/>
      <c r="D6" s="192"/>
      <c r="E6" s="192"/>
      <c r="F6" s="192"/>
      <c r="G6" s="192"/>
      <c r="H6" s="32" t="s">
        <v>225</v>
      </c>
      <c r="I6" s="32" t="s">
        <v>226</v>
      </c>
      <c r="J6" s="32" t="s">
        <v>225</v>
      </c>
      <c r="K6" s="32" t="s">
        <v>226</v>
      </c>
    </row>
    <row r="7" spans="1:11">
      <c r="A7" s="215">
        <v>1</v>
      </c>
      <c r="B7" s="190"/>
      <c r="C7" s="190"/>
      <c r="D7" s="190"/>
      <c r="E7" s="190"/>
      <c r="F7" s="190"/>
      <c r="G7" s="7">
        <v>2</v>
      </c>
      <c r="H7" s="32">
        <v>3</v>
      </c>
      <c r="I7" s="32">
        <v>4</v>
      </c>
      <c r="J7" s="32">
        <v>5</v>
      </c>
      <c r="K7" s="32">
        <v>6</v>
      </c>
    </row>
    <row r="8" spans="1:11">
      <c r="A8" s="212" t="s">
        <v>75</v>
      </c>
      <c r="B8" s="212"/>
      <c r="C8" s="212"/>
      <c r="D8" s="212"/>
      <c r="E8" s="212"/>
      <c r="F8" s="212"/>
      <c r="G8" s="5">
        <v>1</v>
      </c>
      <c r="H8" s="33">
        <v>1226790568</v>
      </c>
      <c r="I8" s="33">
        <v>1226790568</v>
      </c>
      <c r="J8" s="33">
        <v>1017748303</v>
      </c>
      <c r="K8" s="33">
        <v>1017748303</v>
      </c>
    </row>
    <row r="9" spans="1:11">
      <c r="A9" s="212" t="s">
        <v>74</v>
      </c>
      <c r="B9" s="212"/>
      <c r="C9" s="212"/>
      <c r="D9" s="212"/>
      <c r="E9" s="212"/>
      <c r="F9" s="212"/>
      <c r="G9" s="5">
        <v>2</v>
      </c>
      <c r="H9" s="33">
        <v>394976693</v>
      </c>
      <c r="I9" s="33">
        <v>394976693</v>
      </c>
      <c r="J9" s="33">
        <v>133830577</v>
      </c>
      <c r="K9" s="33">
        <v>133830577</v>
      </c>
    </row>
    <row r="10" spans="1:11">
      <c r="A10" s="212" t="s">
        <v>76</v>
      </c>
      <c r="B10" s="212"/>
      <c r="C10" s="212"/>
      <c r="D10" s="212"/>
      <c r="E10" s="212"/>
      <c r="F10" s="212"/>
      <c r="G10" s="5">
        <v>3</v>
      </c>
      <c r="H10" s="34">
        <v>0</v>
      </c>
      <c r="I10" s="34">
        <v>0</v>
      </c>
      <c r="J10" s="34">
        <v>0</v>
      </c>
      <c r="K10" s="34">
        <v>0</v>
      </c>
    </row>
    <row r="11" spans="1:11">
      <c r="A11" s="212" t="s">
        <v>77</v>
      </c>
      <c r="B11" s="212"/>
      <c r="C11" s="212"/>
      <c r="D11" s="212"/>
      <c r="E11" s="212"/>
      <c r="F11" s="212"/>
      <c r="G11" s="5">
        <v>4</v>
      </c>
      <c r="H11" s="33">
        <v>0</v>
      </c>
      <c r="I11" s="33">
        <v>0</v>
      </c>
      <c r="J11" s="33">
        <v>134027</v>
      </c>
      <c r="K11" s="33">
        <v>134027</v>
      </c>
    </row>
    <row r="12" spans="1:11">
      <c r="A12" s="212" t="s">
        <v>78</v>
      </c>
      <c r="B12" s="212"/>
      <c r="C12" s="212"/>
      <c r="D12" s="212"/>
      <c r="E12" s="212"/>
      <c r="F12" s="212"/>
      <c r="G12" s="5">
        <v>5</v>
      </c>
      <c r="H12" s="33">
        <v>362535472</v>
      </c>
      <c r="I12" s="33">
        <v>362535472</v>
      </c>
      <c r="J12" s="33">
        <v>417146476</v>
      </c>
      <c r="K12" s="33">
        <v>417146476</v>
      </c>
    </row>
    <row r="13" spans="1:11">
      <c r="A13" s="212" t="s">
        <v>79</v>
      </c>
      <c r="B13" s="212"/>
      <c r="C13" s="212"/>
      <c r="D13" s="212"/>
      <c r="E13" s="212"/>
      <c r="F13" s="212"/>
      <c r="G13" s="5">
        <v>6</v>
      </c>
      <c r="H13" s="34">
        <v>38435285</v>
      </c>
      <c r="I13" s="34">
        <v>38435285</v>
      </c>
      <c r="J13" s="34">
        <v>39718551</v>
      </c>
      <c r="K13" s="34">
        <v>39718551</v>
      </c>
    </row>
    <row r="14" spans="1:11" ht="40.15" customHeight="1">
      <c r="A14" s="212" t="s">
        <v>80</v>
      </c>
      <c r="B14" s="212"/>
      <c r="C14" s="212"/>
      <c r="D14" s="212"/>
      <c r="E14" s="212"/>
      <c r="F14" s="212"/>
      <c r="G14" s="5">
        <v>7</v>
      </c>
      <c r="H14" s="33">
        <v>4618335</v>
      </c>
      <c r="I14" s="33">
        <v>4618335</v>
      </c>
      <c r="J14" s="33">
        <v>21371993</v>
      </c>
      <c r="K14" s="33">
        <v>21371993</v>
      </c>
    </row>
    <row r="15" spans="1:11" ht="24.6" customHeight="1">
      <c r="A15" s="212" t="s">
        <v>81</v>
      </c>
      <c r="B15" s="212"/>
      <c r="C15" s="212"/>
      <c r="D15" s="212"/>
      <c r="E15" s="212"/>
      <c r="F15" s="212"/>
      <c r="G15" s="5">
        <v>8</v>
      </c>
      <c r="H15" s="33">
        <v>39655071</v>
      </c>
      <c r="I15" s="33">
        <v>39655071</v>
      </c>
      <c r="J15" s="33">
        <v>106236443</v>
      </c>
      <c r="K15" s="33">
        <v>106236443</v>
      </c>
    </row>
    <row r="16" spans="1:11" ht="27" customHeight="1">
      <c r="A16" s="212" t="s">
        <v>82</v>
      </c>
      <c r="B16" s="212"/>
      <c r="C16" s="212"/>
      <c r="D16" s="212"/>
      <c r="E16" s="212"/>
      <c r="F16" s="212"/>
      <c r="G16" s="5">
        <v>9</v>
      </c>
      <c r="H16" s="33">
        <v>7690326</v>
      </c>
      <c r="I16" s="33">
        <v>7690326</v>
      </c>
      <c r="J16" s="33">
        <v>12721386</v>
      </c>
      <c r="K16" s="33">
        <v>12721386</v>
      </c>
    </row>
    <row r="17" spans="1:11" ht="22.15" customHeight="1">
      <c r="A17" s="212" t="s">
        <v>83</v>
      </c>
      <c r="B17" s="212"/>
      <c r="C17" s="212"/>
      <c r="D17" s="212"/>
      <c r="E17" s="212"/>
      <c r="F17" s="212"/>
      <c r="G17" s="5">
        <v>10</v>
      </c>
      <c r="H17" s="33">
        <v>0</v>
      </c>
      <c r="I17" s="33">
        <v>0</v>
      </c>
      <c r="J17" s="33">
        <v>-20124</v>
      </c>
      <c r="K17" s="33">
        <v>-20124</v>
      </c>
    </row>
    <row r="18" spans="1:11">
      <c r="A18" s="212" t="s">
        <v>84</v>
      </c>
      <c r="B18" s="212"/>
      <c r="C18" s="212"/>
      <c r="D18" s="212"/>
      <c r="E18" s="212"/>
      <c r="F18" s="212"/>
      <c r="G18" s="5">
        <v>11</v>
      </c>
      <c r="H18" s="33">
        <v>0</v>
      </c>
      <c r="I18" s="33">
        <v>0</v>
      </c>
      <c r="J18" s="33">
        <v>0</v>
      </c>
      <c r="K18" s="33">
        <v>0</v>
      </c>
    </row>
    <row r="19" spans="1:11">
      <c r="A19" s="212" t="s">
        <v>85</v>
      </c>
      <c r="B19" s="212"/>
      <c r="C19" s="212"/>
      <c r="D19" s="212"/>
      <c r="E19" s="212"/>
      <c r="F19" s="212"/>
      <c r="G19" s="5">
        <v>12</v>
      </c>
      <c r="H19" s="33">
        <v>13404758</v>
      </c>
      <c r="I19" s="33">
        <v>13404758</v>
      </c>
      <c r="J19" s="33">
        <v>-16257317</v>
      </c>
      <c r="K19" s="33">
        <v>-16257317</v>
      </c>
    </row>
    <row r="20" spans="1:11">
      <c r="A20" s="212" t="s">
        <v>86</v>
      </c>
      <c r="B20" s="212"/>
      <c r="C20" s="212"/>
      <c r="D20" s="212"/>
      <c r="E20" s="212"/>
      <c r="F20" s="212"/>
      <c r="G20" s="5">
        <v>13</v>
      </c>
      <c r="H20" s="33">
        <v>1421492</v>
      </c>
      <c r="I20" s="33">
        <v>1421492</v>
      </c>
      <c r="J20" s="33">
        <v>1974816</v>
      </c>
      <c r="K20" s="33">
        <v>1974816</v>
      </c>
    </row>
    <row r="21" spans="1:11">
      <c r="A21" s="212" t="s">
        <v>87</v>
      </c>
      <c r="B21" s="212"/>
      <c r="C21" s="212"/>
      <c r="D21" s="212"/>
      <c r="E21" s="212"/>
      <c r="F21" s="212"/>
      <c r="G21" s="5">
        <v>14</v>
      </c>
      <c r="H21" s="33">
        <v>78327006</v>
      </c>
      <c r="I21" s="33">
        <v>78327006</v>
      </c>
      <c r="J21" s="33">
        <v>87188471</v>
      </c>
      <c r="K21" s="33">
        <v>87188471</v>
      </c>
    </row>
    <row r="22" spans="1:11">
      <c r="A22" s="212" t="s">
        <v>88</v>
      </c>
      <c r="B22" s="212"/>
      <c r="C22" s="212"/>
      <c r="D22" s="212"/>
      <c r="E22" s="212"/>
      <c r="F22" s="212"/>
      <c r="G22" s="5">
        <v>15</v>
      </c>
      <c r="H22" s="33">
        <v>113336332</v>
      </c>
      <c r="I22" s="33">
        <v>113336332</v>
      </c>
      <c r="J22" s="33">
        <v>123612749</v>
      </c>
      <c r="K22" s="33">
        <v>123612749</v>
      </c>
    </row>
    <row r="23" spans="1:11" ht="25.9" customHeight="1">
      <c r="A23" s="201" t="s">
        <v>89</v>
      </c>
      <c r="B23" s="201"/>
      <c r="C23" s="201"/>
      <c r="D23" s="201"/>
      <c r="E23" s="201"/>
      <c r="F23" s="201"/>
      <c r="G23" s="4">
        <v>16</v>
      </c>
      <c r="H23" s="35">
        <f>H8-H9-H10+H11+H12-H13+H14+H15+H16+H17+H18+H19+H20+H21-H22</f>
        <v>1187694718</v>
      </c>
      <c r="I23" s="35">
        <f t="shared" ref="I23:K23" si="0">I8-I9-I10+I11+I12-I13+I14+I15+I16+I17+I18+I19+I20+I21-I22</f>
        <v>1187694718</v>
      </c>
      <c r="J23" s="35">
        <f t="shared" si="0"/>
        <v>1351082597</v>
      </c>
      <c r="K23" s="35">
        <f t="shared" si="0"/>
        <v>1351082597</v>
      </c>
    </row>
    <row r="24" spans="1:11">
      <c r="A24" s="212" t="s">
        <v>90</v>
      </c>
      <c r="B24" s="212"/>
      <c r="C24" s="212"/>
      <c r="D24" s="212"/>
      <c r="E24" s="212"/>
      <c r="F24" s="212"/>
      <c r="G24" s="5">
        <v>17</v>
      </c>
      <c r="H24" s="33">
        <v>478108579</v>
      </c>
      <c r="I24" s="33">
        <v>478108579</v>
      </c>
      <c r="J24" s="33">
        <v>466468226</v>
      </c>
      <c r="K24" s="33">
        <v>466468226</v>
      </c>
    </row>
    <row r="25" spans="1:11">
      <c r="A25" s="212" t="s">
        <v>91</v>
      </c>
      <c r="B25" s="212"/>
      <c r="C25" s="212"/>
      <c r="D25" s="212"/>
      <c r="E25" s="212"/>
      <c r="F25" s="212"/>
      <c r="G25" s="5">
        <v>18</v>
      </c>
      <c r="H25" s="33">
        <v>86420972</v>
      </c>
      <c r="I25" s="33">
        <v>86420972</v>
      </c>
      <c r="J25" s="33">
        <v>109507681</v>
      </c>
      <c r="K25" s="33">
        <v>109507681</v>
      </c>
    </row>
    <row r="26" spans="1:11">
      <c r="A26" s="212" t="s">
        <v>92</v>
      </c>
      <c r="B26" s="212"/>
      <c r="C26" s="212"/>
      <c r="D26" s="212"/>
      <c r="E26" s="212"/>
      <c r="F26" s="212"/>
      <c r="G26" s="5">
        <v>19</v>
      </c>
      <c r="H26" s="33">
        <v>0</v>
      </c>
      <c r="I26" s="33">
        <v>0</v>
      </c>
      <c r="J26" s="33">
        <v>0</v>
      </c>
      <c r="K26" s="33">
        <v>0</v>
      </c>
    </row>
    <row r="27" spans="1:11">
      <c r="A27" s="212" t="s">
        <v>93</v>
      </c>
      <c r="B27" s="212"/>
      <c r="C27" s="212"/>
      <c r="D27" s="212"/>
      <c r="E27" s="212"/>
      <c r="F27" s="212"/>
      <c r="G27" s="5">
        <v>20</v>
      </c>
      <c r="H27" s="34">
        <v>-23189059</v>
      </c>
      <c r="I27" s="34">
        <v>-23189059</v>
      </c>
      <c r="J27" s="34">
        <v>100379797</v>
      </c>
      <c r="K27" s="34">
        <v>100379797</v>
      </c>
    </row>
    <row r="28" spans="1:11" ht="24.6" customHeight="1">
      <c r="A28" s="212" t="s">
        <v>94</v>
      </c>
      <c r="B28" s="212"/>
      <c r="C28" s="212"/>
      <c r="D28" s="212"/>
      <c r="E28" s="212"/>
      <c r="F28" s="212"/>
      <c r="G28" s="5">
        <v>21</v>
      </c>
      <c r="H28" s="33">
        <v>130939313</v>
      </c>
      <c r="I28" s="33">
        <v>130939313</v>
      </c>
      <c r="J28" s="33">
        <v>38312428</v>
      </c>
      <c r="K28" s="33">
        <v>38312428</v>
      </c>
    </row>
    <row r="29" spans="1:11" ht="24.6" customHeight="1">
      <c r="A29" s="212" t="s">
        <v>95</v>
      </c>
      <c r="B29" s="212"/>
      <c r="C29" s="212"/>
      <c r="D29" s="212"/>
      <c r="E29" s="212"/>
      <c r="F29" s="212"/>
      <c r="G29" s="5">
        <v>22</v>
      </c>
      <c r="H29" s="33">
        <v>0</v>
      </c>
      <c r="I29" s="33">
        <v>0</v>
      </c>
      <c r="J29" s="33">
        <v>0</v>
      </c>
      <c r="K29" s="34">
        <v>0</v>
      </c>
    </row>
    <row r="30" spans="1:11" ht="24.6" customHeight="1">
      <c r="A30" s="212" t="s">
        <v>96</v>
      </c>
      <c r="B30" s="212"/>
      <c r="C30" s="212"/>
      <c r="D30" s="212"/>
      <c r="E30" s="212"/>
      <c r="F30" s="212"/>
      <c r="G30" s="5">
        <v>23</v>
      </c>
      <c r="H30" s="33">
        <v>-6378884</v>
      </c>
      <c r="I30" s="33">
        <v>-6378884</v>
      </c>
      <c r="J30" s="33">
        <v>-2584307</v>
      </c>
      <c r="K30" s="33">
        <v>-2584307</v>
      </c>
    </row>
    <row r="31" spans="1:11">
      <c r="A31" s="212" t="s">
        <v>97</v>
      </c>
      <c r="B31" s="212"/>
      <c r="C31" s="212"/>
      <c r="D31" s="212"/>
      <c r="E31" s="212"/>
      <c r="F31" s="212"/>
      <c r="G31" s="5">
        <v>24</v>
      </c>
      <c r="H31" s="34">
        <v>0</v>
      </c>
      <c r="I31" s="33">
        <v>0</v>
      </c>
      <c r="J31" s="33">
        <v>0</v>
      </c>
      <c r="K31" s="33">
        <v>0</v>
      </c>
    </row>
    <row r="32" spans="1:11" ht="23.45" customHeight="1">
      <c r="A32" s="212" t="s">
        <v>98</v>
      </c>
      <c r="B32" s="212"/>
      <c r="C32" s="212"/>
      <c r="D32" s="212"/>
      <c r="E32" s="212"/>
      <c r="F32" s="212"/>
      <c r="G32" s="5">
        <v>25</v>
      </c>
      <c r="H32" s="33">
        <v>7190711</v>
      </c>
      <c r="I32" s="33">
        <v>7190711</v>
      </c>
      <c r="J32" s="33">
        <v>6023650</v>
      </c>
      <c r="K32" s="33">
        <v>6023650</v>
      </c>
    </row>
    <row r="33" spans="1:11" ht="23.45" customHeight="1">
      <c r="A33" s="212" t="s">
        <v>99</v>
      </c>
      <c r="B33" s="212"/>
      <c r="C33" s="212"/>
      <c r="D33" s="212"/>
      <c r="E33" s="212"/>
      <c r="F33" s="212"/>
      <c r="G33" s="5">
        <v>26</v>
      </c>
      <c r="H33" s="33">
        <v>25242958</v>
      </c>
      <c r="I33" s="33">
        <v>25242958</v>
      </c>
      <c r="J33" s="33">
        <v>1375</v>
      </c>
      <c r="K33" s="33">
        <v>1375</v>
      </c>
    </row>
    <row r="34" spans="1:11" ht="23.45" customHeight="1">
      <c r="A34" s="202" t="s">
        <v>100</v>
      </c>
      <c r="B34" s="202"/>
      <c r="C34" s="202"/>
      <c r="D34" s="202"/>
      <c r="E34" s="202"/>
      <c r="F34" s="202"/>
      <c r="G34" s="4">
        <v>27</v>
      </c>
      <c r="H34" s="35">
        <f>H23-H24-H25+H26-H27-H28-H29-H30+H31+H32+H33</f>
        <v>554227466</v>
      </c>
      <c r="I34" s="35">
        <f t="shared" ref="I34:K34" si="1">I23-I24-I25+I26-I27-I28-I29-I30+I31+I32+I33</f>
        <v>554227466</v>
      </c>
      <c r="J34" s="35">
        <f t="shared" si="1"/>
        <v>645023797</v>
      </c>
      <c r="K34" s="35">
        <f t="shared" si="1"/>
        <v>645023797</v>
      </c>
    </row>
    <row r="35" spans="1:11" ht="23.45" customHeight="1">
      <c r="A35" s="212" t="s">
        <v>101</v>
      </c>
      <c r="B35" s="212"/>
      <c r="C35" s="212"/>
      <c r="D35" s="212"/>
      <c r="E35" s="212"/>
      <c r="F35" s="212"/>
      <c r="G35" s="5">
        <v>28</v>
      </c>
      <c r="H35" s="33">
        <v>85070864</v>
      </c>
      <c r="I35" s="33">
        <v>85070864</v>
      </c>
      <c r="J35" s="33">
        <v>107693404</v>
      </c>
      <c r="K35" s="33">
        <v>107693404</v>
      </c>
    </row>
    <row r="36" spans="1:11" ht="23.45" customHeight="1">
      <c r="A36" s="202" t="s">
        <v>102</v>
      </c>
      <c r="B36" s="202"/>
      <c r="C36" s="202"/>
      <c r="D36" s="202"/>
      <c r="E36" s="202"/>
      <c r="F36" s="202"/>
      <c r="G36" s="4">
        <v>29</v>
      </c>
      <c r="H36" s="35">
        <f>H34-H35</f>
        <v>469156602</v>
      </c>
      <c r="I36" s="35">
        <f t="shared" ref="I36:K36" si="2">I34-I35</f>
        <v>469156602</v>
      </c>
      <c r="J36" s="35">
        <f t="shared" si="2"/>
        <v>537330393</v>
      </c>
      <c r="K36" s="35">
        <f t="shared" si="2"/>
        <v>537330393</v>
      </c>
    </row>
    <row r="37" spans="1:11" ht="23.45" customHeight="1">
      <c r="A37" s="202" t="s">
        <v>103</v>
      </c>
      <c r="B37" s="202"/>
      <c r="C37" s="202"/>
      <c r="D37" s="202"/>
      <c r="E37" s="202"/>
      <c r="F37" s="202"/>
      <c r="G37" s="4">
        <v>30</v>
      </c>
      <c r="H37" s="35">
        <f>H38-H39</f>
        <v>0</v>
      </c>
      <c r="I37" s="35">
        <f t="shared" ref="I37:K37" si="3">I38-I39</f>
        <v>0</v>
      </c>
      <c r="J37" s="35">
        <f t="shared" si="3"/>
        <v>0</v>
      </c>
      <c r="K37" s="35">
        <f t="shared" si="3"/>
        <v>0</v>
      </c>
    </row>
    <row r="38" spans="1:11" ht="23.45" customHeight="1">
      <c r="A38" s="212" t="s">
        <v>104</v>
      </c>
      <c r="B38" s="212"/>
      <c r="C38" s="212"/>
      <c r="D38" s="212"/>
      <c r="E38" s="212"/>
      <c r="F38" s="212"/>
      <c r="G38" s="5">
        <v>31</v>
      </c>
      <c r="H38" s="33">
        <v>0</v>
      </c>
      <c r="I38" s="33">
        <v>0</v>
      </c>
      <c r="J38" s="33">
        <v>0</v>
      </c>
      <c r="K38" s="33">
        <v>0</v>
      </c>
    </row>
    <row r="39" spans="1:11" ht="23.45" customHeight="1">
      <c r="A39" s="212" t="s">
        <v>105</v>
      </c>
      <c r="B39" s="212"/>
      <c r="C39" s="212"/>
      <c r="D39" s="212"/>
      <c r="E39" s="212"/>
      <c r="F39" s="212"/>
      <c r="G39" s="5">
        <v>32</v>
      </c>
      <c r="H39" s="33">
        <v>0</v>
      </c>
      <c r="I39" s="33">
        <v>0</v>
      </c>
      <c r="J39" s="33">
        <v>0</v>
      </c>
      <c r="K39" s="33">
        <v>0</v>
      </c>
    </row>
    <row r="40" spans="1:11">
      <c r="A40" s="202" t="s">
        <v>106</v>
      </c>
      <c r="B40" s="202"/>
      <c r="C40" s="202"/>
      <c r="D40" s="202"/>
      <c r="E40" s="202"/>
      <c r="F40" s="202"/>
      <c r="G40" s="4">
        <v>33</v>
      </c>
      <c r="H40" s="35">
        <f>H36+H37</f>
        <v>469156602</v>
      </c>
      <c r="I40" s="35">
        <f>I36+I37</f>
        <v>469156602</v>
      </c>
      <c r="J40" s="35">
        <f>J36+J37</f>
        <v>537330393</v>
      </c>
      <c r="K40" s="35">
        <f>K36+K37</f>
        <v>537330393</v>
      </c>
    </row>
    <row r="41" spans="1:11">
      <c r="A41" s="212" t="s">
        <v>107</v>
      </c>
      <c r="B41" s="212"/>
      <c r="C41" s="212"/>
      <c r="D41" s="212"/>
      <c r="E41" s="212"/>
      <c r="F41" s="212"/>
      <c r="G41" s="5">
        <v>34</v>
      </c>
      <c r="H41" s="33">
        <v>685492</v>
      </c>
      <c r="I41" s="33">
        <v>685492</v>
      </c>
      <c r="J41" s="33">
        <v>703290</v>
      </c>
      <c r="K41" s="33">
        <v>703290</v>
      </c>
    </row>
    <row r="42" spans="1:11">
      <c r="A42" s="212" t="s">
        <v>108</v>
      </c>
      <c r="B42" s="212"/>
      <c r="C42" s="212"/>
      <c r="D42" s="212"/>
      <c r="E42" s="212"/>
      <c r="F42" s="212"/>
      <c r="G42" s="5">
        <v>35</v>
      </c>
      <c r="H42" s="33">
        <f>+H40-H41</f>
        <v>468471110</v>
      </c>
      <c r="I42" s="33">
        <f>+I40-I41</f>
        <v>468471110</v>
      </c>
      <c r="J42" s="33">
        <v>536627103</v>
      </c>
      <c r="K42" s="33">
        <v>536627103</v>
      </c>
    </row>
    <row r="43" spans="1:11">
      <c r="A43" s="203" t="s">
        <v>17</v>
      </c>
      <c r="B43" s="203"/>
      <c r="C43" s="203"/>
      <c r="D43" s="203"/>
      <c r="E43" s="203"/>
      <c r="F43" s="203"/>
      <c r="G43" s="208"/>
      <c r="H43" s="208"/>
      <c r="I43" s="208"/>
      <c r="J43" s="179"/>
      <c r="K43" s="179"/>
    </row>
    <row r="44" spans="1:11">
      <c r="A44" s="201" t="s">
        <v>109</v>
      </c>
      <c r="B44" s="201"/>
      <c r="C44" s="201"/>
      <c r="D44" s="201"/>
      <c r="E44" s="201"/>
      <c r="F44" s="201"/>
      <c r="G44" s="4">
        <v>36</v>
      </c>
      <c r="H44" s="35">
        <f>H40</f>
        <v>469156602</v>
      </c>
      <c r="I44" s="35">
        <f>I40</f>
        <v>469156602</v>
      </c>
      <c r="J44" s="35">
        <f>J40</f>
        <v>537330393</v>
      </c>
      <c r="K44" s="35">
        <f>K40</f>
        <v>537330393</v>
      </c>
    </row>
    <row r="45" spans="1:11">
      <c r="A45" s="201" t="s">
        <v>235</v>
      </c>
      <c r="B45" s="201"/>
      <c r="C45" s="201"/>
      <c r="D45" s="201"/>
      <c r="E45" s="201"/>
      <c r="F45" s="201"/>
      <c r="G45" s="4">
        <v>37</v>
      </c>
      <c r="H45" s="36">
        <f>H46+H58</f>
        <v>-16959061</v>
      </c>
      <c r="I45" s="36">
        <f>I46+I58</f>
        <v>-16959061</v>
      </c>
      <c r="J45" s="36">
        <f>J46+J58</f>
        <v>154327370</v>
      </c>
      <c r="K45" s="36">
        <f>K46+K58</f>
        <v>154327370</v>
      </c>
    </row>
    <row r="46" spans="1:11" ht="26.45" customHeight="1">
      <c r="A46" s="200" t="s">
        <v>236</v>
      </c>
      <c r="B46" s="200"/>
      <c r="C46" s="200"/>
      <c r="D46" s="200"/>
      <c r="E46" s="200"/>
      <c r="F46" s="200"/>
      <c r="G46" s="4">
        <v>38</v>
      </c>
      <c r="H46" s="36">
        <f>SUM(H47:H53)+H56+H57</f>
        <v>-103343</v>
      </c>
      <c r="I46" s="36">
        <f>SUM(I47:I53)+I56+I57</f>
        <v>-103343</v>
      </c>
      <c r="J46" s="36">
        <f>SUM(J47:J53)+J56+J57</f>
        <v>-54571</v>
      </c>
      <c r="K46" s="36">
        <f>SUM(K47:K53)+K56+K57</f>
        <v>-54571</v>
      </c>
    </row>
    <row r="47" spans="1:11">
      <c r="A47" s="214" t="s">
        <v>110</v>
      </c>
      <c r="B47" s="214"/>
      <c r="C47" s="214"/>
      <c r="D47" s="214"/>
      <c r="E47" s="214"/>
      <c r="F47" s="214"/>
      <c r="G47" s="5">
        <v>39</v>
      </c>
      <c r="H47" s="33">
        <v>0</v>
      </c>
      <c r="I47" s="33">
        <v>0</v>
      </c>
      <c r="J47" s="33">
        <v>0</v>
      </c>
      <c r="K47" s="33">
        <v>0</v>
      </c>
    </row>
    <row r="48" spans="1:11">
      <c r="A48" s="214" t="s">
        <v>111</v>
      </c>
      <c r="B48" s="214"/>
      <c r="C48" s="214"/>
      <c r="D48" s="214"/>
      <c r="E48" s="214"/>
      <c r="F48" s="214"/>
      <c r="G48" s="5">
        <v>40</v>
      </c>
      <c r="H48" s="33">
        <v>0</v>
      </c>
      <c r="I48" s="33">
        <v>0</v>
      </c>
      <c r="J48" s="33">
        <v>0</v>
      </c>
      <c r="K48" s="33">
        <v>0</v>
      </c>
    </row>
    <row r="49" spans="1:11" ht="24.6" customHeight="1">
      <c r="A49" s="214" t="s">
        <v>232</v>
      </c>
      <c r="B49" s="214"/>
      <c r="C49" s="214"/>
      <c r="D49" s="214"/>
      <c r="E49" s="214"/>
      <c r="F49" s="214"/>
      <c r="G49" s="5">
        <v>41</v>
      </c>
      <c r="H49" s="33">
        <v>0</v>
      </c>
      <c r="I49" s="33">
        <v>0</v>
      </c>
      <c r="J49" s="33">
        <v>0</v>
      </c>
      <c r="K49" s="33">
        <v>0</v>
      </c>
    </row>
    <row r="50" spans="1:11">
      <c r="A50" s="214" t="s">
        <v>112</v>
      </c>
      <c r="B50" s="214"/>
      <c r="C50" s="214"/>
      <c r="D50" s="214"/>
      <c r="E50" s="214"/>
      <c r="F50" s="214"/>
      <c r="G50" s="5">
        <v>42</v>
      </c>
      <c r="H50" s="33">
        <v>0</v>
      </c>
      <c r="I50" s="33">
        <v>0</v>
      </c>
      <c r="J50" s="33">
        <v>0</v>
      </c>
      <c r="K50" s="33">
        <v>0</v>
      </c>
    </row>
    <row r="51" spans="1:11" ht="27.6" customHeight="1">
      <c r="A51" s="214" t="s">
        <v>233</v>
      </c>
      <c r="B51" s="214"/>
      <c r="C51" s="214"/>
      <c r="D51" s="214"/>
      <c r="E51" s="214"/>
      <c r="F51" s="214"/>
      <c r="G51" s="5">
        <v>43</v>
      </c>
      <c r="H51" s="33">
        <v>0</v>
      </c>
      <c r="I51" s="33">
        <v>0</v>
      </c>
      <c r="J51" s="33">
        <v>0</v>
      </c>
      <c r="K51" s="33">
        <v>0</v>
      </c>
    </row>
    <row r="52" spans="1:11" ht="25.15" customHeight="1">
      <c r="A52" s="214" t="s">
        <v>113</v>
      </c>
      <c r="B52" s="214"/>
      <c r="C52" s="214"/>
      <c r="D52" s="214"/>
      <c r="E52" s="214"/>
      <c r="F52" s="214"/>
      <c r="G52" s="5">
        <v>44</v>
      </c>
      <c r="H52" s="33">
        <v>-117238</v>
      </c>
      <c r="I52" s="33">
        <v>-117238</v>
      </c>
      <c r="J52" s="33">
        <v>-66550</v>
      </c>
      <c r="K52" s="33">
        <v>-66550</v>
      </c>
    </row>
    <row r="53" spans="1:11">
      <c r="A53" s="177" t="s">
        <v>114</v>
      </c>
      <c r="B53" s="177"/>
      <c r="C53" s="177"/>
      <c r="D53" s="177"/>
      <c r="E53" s="177"/>
      <c r="F53" s="177"/>
      <c r="G53" s="5">
        <v>45</v>
      </c>
      <c r="H53" s="34">
        <v>0</v>
      </c>
      <c r="I53" s="34">
        <v>0</v>
      </c>
      <c r="J53" s="34">
        <v>0</v>
      </c>
      <c r="K53" s="34">
        <v>0</v>
      </c>
    </row>
    <row r="54" spans="1:11" ht="12.75" customHeight="1">
      <c r="A54" s="177" t="s">
        <v>115</v>
      </c>
      <c r="B54" s="177"/>
      <c r="C54" s="177"/>
      <c r="D54" s="177"/>
      <c r="E54" s="177"/>
      <c r="F54" s="177"/>
      <c r="G54" s="5">
        <v>46</v>
      </c>
      <c r="H54" s="34">
        <v>0</v>
      </c>
      <c r="I54" s="34">
        <v>0</v>
      </c>
      <c r="J54" s="34">
        <v>0</v>
      </c>
      <c r="K54" s="34">
        <v>0</v>
      </c>
    </row>
    <row r="55" spans="1:11" ht="12.75" customHeight="1">
      <c r="A55" s="177" t="s">
        <v>116</v>
      </c>
      <c r="B55" s="177"/>
      <c r="C55" s="177"/>
      <c r="D55" s="177"/>
      <c r="E55" s="177"/>
      <c r="F55" s="177"/>
      <c r="G55" s="5">
        <v>47</v>
      </c>
      <c r="H55" s="33">
        <v>0</v>
      </c>
      <c r="I55" s="33">
        <v>0</v>
      </c>
      <c r="J55" s="33">
        <v>0</v>
      </c>
      <c r="K55" s="33">
        <v>0</v>
      </c>
    </row>
    <row r="56" spans="1:11" ht="12.75" customHeight="1">
      <c r="A56" s="177" t="s">
        <v>117</v>
      </c>
      <c r="B56" s="177"/>
      <c r="C56" s="177"/>
      <c r="D56" s="177"/>
      <c r="E56" s="177"/>
      <c r="F56" s="177"/>
      <c r="G56" s="5">
        <v>48</v>
      </c>
      <c r="H56" s="33">
        <v>0</v>
      </c>
      <c r="I56" s="33">
        <v>0</v>
      </c>
      <c r="J56" s="33">
        <v>0</v>
      </c>
      <c r="K56" s="33">
        <v>0</v>
      </c>
    </row>
    <row r="57" spans="1:11" ht="13.9" customHeight="1">
      <c r="A57" s="177" t="s">
        <v>234</v>
      </c>
      <c r="B57" s="177"/>
      <c r="C57" s="177"/>
      <c r="D57" s="177"/>
      <c r="E57" s="177"/>
      <c r="F57" s="177"/>
      <c r="G57" s="5">
        <v>49</v>
      </c>
      <c r="H57" s="33">
        <v>13895</v>
      </c>
      <c r="I57" s="33">
        <v>13895</v>
      </c>
      <c r="J57" s="33">
        <v>11979</v>
      </c>
      <c r="K57" s="33">
        <v>11979</v>
      </c>
    </row>
    <row r="58" spans="1:11" ht="23.45" customHeight="1">
      <c r="A58" s="200" t="s">
        <v>237</v>
      </c>
      <c r="B58" s="200"/>
      <c r="C58" s="200"/>
      <c r="D58" s="200"/>
      <c r="E58" s="200"/>
      <c r="F58" s="200"/>
      <c r="G58" s="4">
        <v>50</v>
      </c>
      <c r="H58" s="36">
        <f>SUM(H59:H66)</f>
        <v>-16855718</v>
      </c>
      <c r="I58" s="36">
        <f>SUM(I59:I66)</f>
        <v>-16855718</v>
      </c>
      <c r="J58" s="36">
        <f>SUM(J59:J66)</f>
        <v>154381941</v>
      </c>
      <c r="K58" s="36">
        <f>SUM(K59:K66)</f>
        <v>154381941</v>
      </c>
    </row>
    <row r="59" spans="1:11" ht="12.75" customHeight="1">
      <c r="A59" s="177" t="s">
        <v>118</v>
      </c>
      <c r="B59" s="177"/>
      <c r="C59" s="177"/>
      <c r="D59" s="177"/>
      <c r="E59" s="177"/>
      <c r="F59" s="177"/>
      <c r="G59" s="5">
        <v>51</v>
      </c>
      <c r="H59" s="33">
        <v>0</v>
      </c>
      <c r="I59" s="33">
        <v>0</v>
      </c>
      <c r="J59" s="33">
        <v>0</v>
      </c>
      <c r="K59" s="33">
        <v>0</v>
      </c>
    </row>
    <row r="60" spans="1:11" ht="12.75" customHeight="1">
      <c r="A60" s="177" t="s">
        <v>119</v>
      </c>
      <c r="B60" s="177"/>
      <c r="C60" s="177"/>
      <c r="D60" s="177"/>
      <c r="E60" s="177"/>
      <c r="F60" s="177"/>
      <c r="G60" s="5">
        <v>52</v>
      </c>
      <c r="H60" s="33">
        <v>-32034328</v>
      </c>
      <c r="I60" s="33">
        <v>-32034328</v>
      </c>
      <c r="J60" s="33">
        <v>3143394</v>
      </c>
      <c r="K60" s="33">
        <v>3143394</v>
      </c>
    </row>
    <row r="61" spans="1:11" ht="12.75" customHeight="1">
      <c r="A61" s="177" t="s">
        <v>120</v>
      </c>
      <c r="B61" s="177"/>
      <c r="C61" s="177"/>
      <c r="D61" s="177"/>
      <c r="E61" s="177"/>
      <c r="F61" s="177"/>
      <c r="G61" s="5">
        <v>53</v>
      </c>
      <c r="H61" s="33">
        <v>0</v>
      </c>
      <c r="I61" s="33">
        <v>0</v>
      </c>
      <c r="J61" s="33">
        <v>0</v>
      </c>
      <c r="K61" s="33">
        <v>0</v>
      </c>
    </row>
    <row r="62" spans="1:11" ht="12.75" customHeight="1">
      <c r="A62" s="177" t="s">
        <v>121</v>
      </c>
      <c r="B62" s="177"/>
      <c r="C62" s="177"/>
      <c r="D62" s="177"/>
      <c r="E62" s="177"/>
      <c r="F62" s="177"/>
      <c r="G62" s="5">
        <v>54</v>
      </c>
      <c r="H62" s="33">
        <v>0</v>
      </c>
      <c r="I62" s="33">
        <v>0</v>
      </c>
      <c r="J62" s="34">
        <v>0</v>
      </c>
      <c r="K62" s="34">
        <v>0</v>
      </c>
    </row>
    <row r="63" spans="1:11" ht="12.75" customHeight="1">
      <c r="A63" s="177" t="s">
        <v>122</v>
      </c>
      <c r="B63" s="177"/>
      <c r="C63" s="177"/>
      <c r="D63" s="177"/>
      <c r="E63" s="177"/>
      <c r="F63" s="177"/>
      <c r="G63" s="5">
        <v>55</v>
      </c>
      <c r="H63" s="33">
        <v>19386961</v>
      </c>
      <c r="I63" s="33">
        <v>19386961</v>
      </c>
      <c r="J63" s="33">
        <v>183401772</v>
      </c>
      <c r="K63" s="33">
        <v>183401772</v>
      </c>
    </row>
    <row r="64" spans="1:11" ht="12.75" customHeight="1">
      <c r="A64" s="177" t="s">
        <v>112</v>
      </c>
      <c r="B64" s="177"/>
      <c r="C64" s="177"/>
      <c r="D64" s="177"/>
      <c r="E64" s="177"/>
      <c r="F64" s="177"/>
      <c r="G64" s="5">
        <v>56</v>
      </c>
      <c r="H64" s="33">
        <v>0</v>
      </c>
      <c r="I64" s="33">
        <v>0</v>
      </c>
      <c r="J64" s="33">
        <v>0</v>
      </c>
      <c r="K64" s="33">
        <v>0</v>
      </c>
    </row>
    <row r="65" spans="1:11" ht="25.15" customHeight="1">
      <c r="A65" s="177" t="s">
        <v>123</v>
      </c>
      <c r="B65" s="177"/>
      <c r="C65" s="177"/>
      <c r="D65" s="177"/>
      <c r="E65" s="177"/>
      <c r="F65" s="177"/>
      <c r="G65" s="5">
        <v>57</v>
      </c>
      <c r="H65" s="33">
        <v>0</v>
      </c>
      <c r="I65" s="33">
        <v>0</v>
      </c>
      <c r="J65" s="33">
        <v>0</v>
      </c>
      <c r="K65" s="33">
        <v>0</v>
      </c>
    </row>
    <row r="66" spans="1:11" ht="24" customHeight="1">
      <c r="A66" s="177" t="s">
        <v>124</v>
      </c>
      <c r="B66" s="177"/>
      <c r="C66" s="177"/>
      <c r="D66" s="177"/>
      <c r="E66" s="177"/>
      <c r="F66" s="177"/>
      <c r="G66" s="5">
        <v>58</v>
      </c>
      <c r="H66" s="33">
        <v>-4208351</v>
      </c>
      <c r="I66" s="33">
        <v>-4208351</v>
      </c>
      <c r="J66" s="33">
        <v>-32163225</v>
      </c>
      <c r="K66" s="33">
        <v>-32163225</v>
      </c>
    </row>
    <row r="67" spans="1:11" ht="12.75" customHeight="1">
      <c r="A67" s="200" t="s">
        <v>238</v>
      </c>
      <c r="B67" s="200"/>
      <c r="C67" s="200"/>
      <c r="D67" s="200"/>
      <c r="E67" s="200"/>
      <c r="F67" s="200"/>
      <c r="G67" s="4">
        <v>59</v>
      </c>
      <c r="H67" s="36">
        <f>H44+H45</f>
        <v>452197541</v>
      </c>
      <c r="I67" s="36">
        <f>I44+I45</f>
        <v>452197541</v>
      </c>
      <c r="J67" s="36">
        <f>J44+J45</f>
        <v>691657763</v>
      </c>
      <c r="K67" s="36">
        <f>K44+K45</f>
        <v>691657763</v>
      </c>
    </row>
    <row r="68" spans="1:11" ht="12.75" customHeight="1">
      <c r="A68" s="199" t="s">
        <v>125</v>
      </c>
      <c r="B68" s="199"/>
      <c r="C68" s="199"/>
      <c r="D68" s="199"/>
      <c r="E68" s="199"/>
      <c r="F68" s="199"/>
      <c r="G68" s="5">
        <v>60</v>
      </c>
      <c r="H68" s="33">
        <v>441855</v>
      </c>
      <c r="I68" s="33">
        <v>441855</v>
      </c>
      <c r="J68" s="33">
        <v>815760</v>
      </c>
      <c r="K68" s="33">
        <v>815760</v>
      </c>
    </row>
    <row r="69" spans="1:11">
      <c r="A69" s="213" t="s">
        <v>126</v>
      </c>
      <c r="B69" s="213"/>
      <c r="C69" s="213"/>
      <c r="D69" s="213"/>
      <c r="E69" s="213"/>
      <c r="F69" s="213"/>
      <c r="G69" s="5">
        <v>61</v>
      </c>
      <c r="H69" s="37">
        <f>+H67-H68</f>
        <v>451755686</v>
      </c>
      <c r="I69" s="37">
        <v>451755686</v>
      </c>
      <c r="J69" s="37">
        <v>690842003</v>
      </c>
      <c r="K69" s="37">
        <v>690842003</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39" zoomScaleNormal="100" zoomScaleSheetLayoutView="110" workbookViewId="0">
      <selection activeCell="A45" sqref="A45:I63"/>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217" t="s">
        <v>180</v>
      </c>
      <c r="B1" s="234"/>
      <c r="C1" s="234"/>
      <c r="D1" s="234"/>
      <c r="E1" s="234"/>
      <c r="F1" s="234"/>
      <c r="G1" s="234"/>
      <c r="H1" s="234"/>
    </row>
    <row r="2" spans="1:9" ht="12.75" customHeight="1">
      <c r="A2" s="216" t="s">
        <v>323</v>
      </c>
      <c r="B2" s="188"/>
      <c r="C2" s="188"/>
      <c r="D2" s="188"/>
      <c r="E2" s="188"/>
      <c r="F2" s="188"/>
      <c r="G2" s="188"/>
      <c r="H2" s="188"/>
    </row>
    <row r="3" spans="1:9">
      <c r="A3" s="238" t="s">
        <v>12</v>
      </c>
      <c r="B3" s="239"/>
      <c r="C3" s="239"/>
      <c r="D3" s="239"/>
      <c r="E3" s="239"/>
      <c r="F3" s="239"/>
      <c r="G3" s="239"/>
      <c r="H3" s="239"/>
      <c r="I3" s="198"/>
    </row>
    <row r="4" spans="1:9">
      <c r="A4" s="226" t="s">
        <v>321</v>
      </c>
      <c r="B4" s="194"/>
      <c r="C4" s="194"/>
      <c r="D4" s="194"/>
      <c r="E4" s="194"/>
      <c r="F4" s="194"/>
      <c r="G4" s="194"/>
      <c r="H4" s="194"/>
      <c r="I4" s="195"/>
    </row>
    <row r="5" spans="1:9" ht="45.75" thickBot="1">
      <c r="A5" s="235" t="s">
        <v>2</v>
      </c>
      <c r="B5" s="236"/>
      <c r="C5" s="236"/>
      <c r="D5" s="236"/>
      <c r="E5" s="236"/>
      <c r="F5" s="237"/>
      <c r="G5" s="8" t="s">
        <v>6</v>
      </c>
      <c r="H5" s="38" t="s">
        <v>229</v>
      </c>
      <c r="I5" s="38" t="s">
        <v>224</v>
      </c>
    </row>
    <row r="6" spans="1:9">
      <c r="A6" s="240">
        <v>1</v>
      </c>
      <c r="B6" s="241"/>
      <c r="C6" s="241"/>
      <c r="D6" s="241"/>
      <c r="E6" s="241"/>
      <c r="F6" s="242"/>
      <c r="G6" s="9">
        <v>2</v>
      </c>
      <c r="H6" s="39" t="s">
        <v>7</v>
      </c>
      <c r="I6" s="39" t="s">
        <v>8</v>
      </c>
    </row>
    <row r="7" spans="1:9">
      <c r="A7" s="223" t="s">
        <v>134</v>
      </c>
      <c r="B7" s="224"/>
      <c r="C7" s="224"/>
      <c r="D7" s="224"/>
      <c r="E7" s="224"/>
      <c r="F7" s="224"/>
      <c r="G7" s="224"/>
      <c r="H7" s="224"/>
      <c r="I7" s="224"/>
    </row>
    <row r="8" spans="1:9">
      <c r="A8" s="221" t="s">
        <v>127</v>
      </c>
      <c r="B8" s="221"/>
      <c r="C8" s="221"/>
      <c r="D8" s="221"/>
      <c r="E8" s="221"/>
      <c r="F8" s="221"/>
      <c r="G8" s="10">
        <v>1</v>
      </c>
      <c r="H8" s="41">
        <v>0</v>
      </c>
      <c r="I8" s="41">
        <v>0</v>
      </c>
    </row>
    <row r="9" spans="1:9">
      <c r="A9" s="218" t="s">
        <v>128</v>
      </c>
      <c r="B9" s="218"/>
      <c r="C9" s="218"/>
      <c r="D9" s="218"/>
      <c r="E9" s="218"/>
      <c r="F9" s="218"/>
      <c r="G9" s="11">
        <v>2</v>
      </c>
      <c r="H9" s="41">
        <v>0</v>
      </c>
      <c r="I9" s="41">
        <v>0</v>
      </c>
    </row>
    <row r="10" spans="1:9">
      <c r="A10" s="218" t="s">
        <v>129</v>
      </c>
      <c r="B10" s="218"/>
      <c r="C10" s="218"/>
      <c r="D10" s="218"/>
      <c r="E10" s="218"/>
      <c r="F10" s="218"/>
      <c r="G10" s="11">
        <v>3</v>
      </c>
      <c r="H10" s="41">
        <v>0</v>
      </c>
      <c r="I10" s="41">
        <v>0</v>
      </c>
    </row>
    <row r="11" spans="1:9">
      <c r="A11" s="218" t="s">
        <v>130</v>
      </c>
      <c r="B11" s="218"/>
      <c r="C11" s="218"/>
      <c r="D11" s="218"/>
      <c r="E11" s="218"/>
      <c r="F11" s="218"/>
      <c r="G11" s="11">
        <v>4</v>
      </c>
      <c r="H11" s="41">
        <v>0</v>
      </c>
      <c r="I11" s="41">
        <v>0</v>
      </c>
    </row>
    <row r="12" spans="1:9">
      <c r="A12" s="218" t="s">
        <v>131</v>
      </c>
      <c r="B12" s="218"/>
      <c r="C12" s="218"/>
      <c r="D12" s="218"/>
      <c r="E12" s="218"/>
      <c r="F12" s="218"/>
      <c r="G12" s="11">
        <v>5</v>
      </c>
      <c r="H12" s="41">
        <v>0</v>
      </c>
      <c r="I12" s="41">
        <v>0</v>
      </c>
    </row>
    <row r="13" spans="1:9" ht="22.5" customHeight="1">
      <c r="A13" s="218" t="s">
        <v>151</v>
      </c>
      <c r="B13" s="218"/>
      <c r="C13" s="218"/>
      <c r="D13" s="218"/>
      <c r="E13" s="218"/>
      <c r="F13" s="218"/>
      <c r="G13" s="11">
        <v>6</v>
      </c>
      <c r="H13" s="41">
        <v>0</v>
      </c>
      <c r="I13" s="41">
        <v>0</v>
      </c>
    </row>
    <row r="14" spans="1:9">
      <c r="A14" s="218" t="s">
        <v>132</v>
      </c>
      <c r="B14" s="218"/>
      <c r="C14" s="218"/>
      <c r="D14" s="218"/>
      <c r="E14" s="218"/>
      <c r="F14" s="218"/>
      <c r="G14" s="11">
        <v>7</v>
      </c>
      <c r="H14" s="41">
        <v>0</v>
      </c>
      <c r="I14" s="41">
        <v>0</v>
      </c>
    </row>
    <row r="15" spans="1:9">
      <c r="A15" s="243" t="s">
        <v>133</v>
      </c>
      <c r="B15" s="243"/>
      <c r="C15" s="243"/>
      <c r="D15" s="243"/>
      <c r="E15" s="243"/>
      <c r="F15" s="243"/>
      <c r="G15" s="12">
        <v>8</v>
      </c>
      <c r="H15" s="41">
        <v>0</v>
      </c>
      <c r="I15" s="41">
        <v>0</v>
      </c>
    </row>
    <row r="16" spans="1:9">
      <c r="A16" s="223" t="s">
        <v>135</v>
      </c>
      <c r="B16" s="224"/>
      <c r="C16" s="224"/>
      <c r="D16" s="224"/>
      <c r="E16" s="224"/>
      <c r="F16" s="224"/>
      <c r="G16" s="224"/>
      <c r="H16" s="224"/>
      <c r="I16" s="224"/>
    </row>
    <row r="17" spans="1:9">
      <c r="A17" s="221" t="s">
        <v>136</v>
      </c>
      <c r="B17" s="221"/>
      <c r="C17" s="221"/>
      <c r="D17" s="221"/>
      <c r="E17" s="221"/>
      <c r="F17" s="221"/>
      <c r="G17" s="10">
        <v>9</v>
      </c>
      <c r="H17" s="40">
        <v>554227466</v>
      </c>
      <c r="I17" s="40">
        <v>645023796</v>
      </c>
    </row>
    <row r="18" spans="1:9">
      <c r="A18" s="218" t="s">
        <v>137</v>
      </c>
      <c r="B18" s="218"/>
      <c r="C18" s="218"/>
      <c r="D18" s="218"/>
      <c r="E18" s="218"/>
      <c r="F18" s="218"/>
      <c r="G18" s="11"/>
      <c r="H18" s="41">
        <v>0</v>
      </c>
      <c r="I18" s="41">
        <v>0</v>
      </c>
    </row>
    <row r="19" spans="1:9">
      <c r="A19" s="218" t="s">
        <v>138</v>
      </c>
      <c r="B19" s="218"/>
      <c r="C19" s="218"/>
      <c r="D19" s="218"/>
      <c r="E19" s="218"/>
      <c r="F19" s="218"/>
      <c r="G19" s="11">
        <v>10</v>
      </c>
      <c r="H19" s="41">
        <v>101371370</v>
      </c>
      <c r="I19" s="41">
        <v>-136107918</v>
      </c>
    </row>
    <row r="20" spans="1:9">
      <c r="A20" s="218" t="s">
        <v>139</v>
      </c>
      <c r="B20" s="218"/>
      <c r="C20" s="218"/>
      <c r="D20" s="218"/>
      <c r="E20" s="218"/>
      <c r="F20" s="218"/>
      <c r="G20" s="11">
        <v>11</v>
      </c>
      <c r="H20" s="41">
        <v>86420972</v>
      </c>
      <c r="I20" s="41">
        <v>109507681</v>
      </c>
    </row>
    <row r="21" spans="1:9" ht="23.25" customHeight="1">
      <c r="A21" s="218" t="s">
        <v>140</v>
      </c>
      <c r="B21" s="218"/>
      <c r="C21" s="218"/>
      <c r="D21" s="218"/>
      <c r="E21" s="218"/>
      <c r="F21" s="218"/>
      <c r="G21" s="11">
        <v>12</v>
      </c>
      <c r="H21" s="41">
        <v>-48339777</v>
      </c>
      <c r="I21" s="41">
        <v>28502395</v>
      </c>
    </row>
    <row r="22" spans="1:9">
      <c r="A22" s="218" t="s">
        <v>141</v>
      </c>
      <c r="B22" s="218"/>
      <c r="C22" s="218"/>
      <c r="D22" s="218"/>
      <c r="E22" s="218"/>
      <c r="F22" s="218"/>
      <c r="G22" s="11">
        <v>13</v>
      </c>
      <c r="H22" s="41">
        <v>-6885635</v>
      </c>
      <c r="I22" s="41">
        <v>1337265</v>
      </c>
    </row>
    <row r="23" spans="1:9">
      <c r="A23" s="218" t="s">
        <v>142</v>
      </c>
      <c r="B23" s="218"/>
      <c r="C23" s="218"/>
      <c r="D23" s="218"/>
      <c r="E23" s="218"/>
      <c r="F23" s="218"/>
      <c r="G23" s="11">
        <v>14</v>
      </c>
      <c r="H23" s="41">
        <v>-722983723</v>
      </c>
      <c r="I23" s="41">
        <v>-554512222</v>
      </c>
    </row>
    <row r="24" spans="1:9">
      <c r="A24" s="223" t="s">
        <v>143</v>
      </c>
      <c r="B24" s="224"/>
      <c r="C24" s="224"/>
      <c r="D24" s="224"/>
      <c r="E24" s="224"/>
      <c r="F24" s="224"/>
      <c r="G24" s="224"/>
      <c r="H24" s="224"/>
      <c r="I24" s="224"/>
    </row>
    <row r="25" spans="1:9">
      <c r="A25" s="221" t="s">
        <v>144</v>
      </c>
      <c r="B25" s="221"/>
      <c r="C25" s="221"/>
      <c r="D25" s="221"/>
      <c r="E25" s="221"/>
      <c r="F25" s="221"/>
      <c r="G25" s="10">
        <v>15</v>
      </c>
      <c r="H25" s="40">
        <v>-286884794</v>
      </c>
      <c r="I25" s="40">
        <v>-256046030</v>
      </c>
    </row>
    <row r="26" spans="1:9">
      <c r="A26" s="218" t="s">
        <v>145</v>
      </c>
      <c r="B26" s="218"/>
      <c r="C26" s="218"/>
      <c r="D26" s="218"/>
      <c r="E26" s="218"/>
      <c r="F26" s="218"/>
      <c r="G26" s="11">
        <v>16</v>
      </c>
      <c r="H26" s="41">
        <v>2133207796</v>
      </c>
      <c r="I26" s="41">
        <v>-147468951</v>
      </c>
    </row>
    <row r="27" spans="1:9">
      <c r="A27" s="218" t="s">
        <v>146</v>
      </c>
      <c r="B27" s="218"/>
      <c r="C27" s="218"/>
      <c r="D27" s="218"/>
      <c r="E27" s="218"/>
      <c r="F27" s="218"/>
      <c r="G27" s="11">
        <v>17</v>
      </c>
      <c r="H27" s="41">
        <v>-72254089</v>
      </c>
      <c r="I27" s="41">
        <v>-224101344</v>
      </c>
    </row>
    <row r="28" spans="1:9" ht="25.5" customHeight="1">
      <c r="A28" s="218" t="s">
        <v>147</v>
      </c>
      <c r="B28" s="218"/>
      <c r="C28" s="218"/>
      <c r="D28" s="218"/>
      <c r="E28" s="218"/>
      <c r="F28" s="218"/>
      <c r="G28" s="11">
        <v>18</v>
      </c>
      <c r="H28" s="41">
        <v>-364635050</v>
      </c>
      <c r="I28" s="41">
        <v>-599517667</v>
      </c>
    </row>
    <row r="29" spans="1:9" ht="23.25" customHeight="1">
      <c r="A29" s="218" t="s">
        <v>148</v>
      </c>
      <c r="B29" s="218"/>
      <c r="C29" s="218"/>
      <c r="D29" s="218"/>
      <c r="E29" s="218"/>
      <c r="F29" s="218"/>
      <c r="G29" s="11">
        <v>19</v>
      </c>
      <c r="H29" s="41">
        <v>46095720</v>
      </c>
      <c r="I29" s="41">
        <v>35605075</v>
      </c>
    </row>
    <row r="30" spans="1:9" ht="27.75" customHeight="1">
      <c r="A30" s="218" t="s">
        <v>149</v>
      </c>
      <c r="B30" s="218"/>
      <c r="C30" s="218"/>
      <c r="D30" s="218"/>
      <c r="E30" s="218"/>
      <c r="F30" s="218"/>
      <c r="G30" s="11">
        <v>20</v>
      </c>
      <c r="H30" s="41">
        <v>71129244</v>
      </c>
      <c r="I30" s="41">
        <v>0</v>
      </c>
    </row>
    <row r="31" spans="1:9" ht="27.75" customHeight="1">
      <c r="A31" s="218" t="s">
        <v>150</v>
      </c>
      <c r="B31" s="218"/>
      <c r="C31" s="218"/>
      <c r="D31" s="218"/>
      <c r="E31" s="218"/>
      <c r="F31" s="218"/>
      <c r="G31" s="11">
        <v>21</v>
      </c>
      <c r="H31" s="41">
        <v>0</v>
      </c>
      <c r="I31" s="41">
        <v>-2480194</v>
      </c>
    </row>
    <row r="32" spans="1:9" ht="29.25" customHeight="1">
      <c r="A32" s="218" t="s">
        <v>152</v>
      </c>
      <c r="B32" s="218"/>
      <c r="C32" s="218"/>
      <c r="D32" s="218"/>
      <c r="E32" s="218"/>
      <c r="F32" s="218"/>
      <c r="G32" s="11">
        <v>22</v>
      </c>
      <c r="H32" s="41">
        <v>0</v>
      </c>
      <c r="I32" s="41">
        <v>17228</v>
      </c>
    </row>
    <row r="33" spans="1:9">
      <c r="A33" s="218" t="s">
        <v>153</v>
      </c>
      <c r="B33" s="218"/>
      <c r="C33" s="218"/>
      <c r="D33" s="218"/>
      <c r="E33" s="218"/>
      <c r="F33" s="218"/>
      <c r="G33" s="11">
        <v>23</v>
      </c>
      <c r="H33" s="41">
        <v>493864580</v>
      </c>
      <c r="I33" s="41">
        <v>70997728</v>
      </c>
    </row>
    <row r="34" spans="1:9">
      <c r="A34" s="218" t="s">
        <v>154</v>
      </c>
      <c r="B34" s="218"/>
      <c r="C34" s="218"/>
      <c r="D34" s="218"/>
      <c r="E34" s="218"/>
      <c r="F34" s="218"/>
      <c r="G34" s="11">
        <v>24</v>
      </c>
      <c r="H34" s="41">
        <v>3147548181</v>
      </c>
      <c r="I34" s="41">
        <v>-642285876</v>
      </c>
    </row>
    <row r="35" spans="1:9">
      <c r="A35" s="218" t="s">
        <v>155</v>
      </c>
      <c r="B35" s="218"/>
      <c r="C35" s="218"/>
      <c r="D35" s="218"/>
      <c r="E35" s="218"/>
      <c r="F35" s="218"/>
      <c r="G35" s="11">
        <v>25</v>
      </c>
      <c r="H35" s="42">
        <v>820337231</v>
      </c>
      <c r="I35" s="42">
        <v>511637857</v>
      </c>
    </row>
    <row r="36" spans="1:9">
      <c r="A36" s="218" t="s">
        <v>156</v>
      </c>
      <c r="B36" s="218"/>
      <c r="C36" s="218"/>
      <c r="D36" s="218"/>
      <c r="E36" s="218"/>
      <c r="F36" s="218"/>
      <c r="G36" s="11">
        <v>26</v>
      </c>
      <c r="H36" s="42">
        <v>88148985</v>
      </c>
      <c r="I36" s="42">
        <v>143409170</v>
      </c>
    </row>
    <row r="37" spans="1:9">
      <c r="A37" s="218" t="s">
        <v>157</v>
      </c>
      <c r="B37" s="218"/>
      <c r="C37" s="218"/>
      <c r="D37" s="218"/>
      <c r="E37" s="218"/>
      <c r="F37" s="218"/>
      <c r="G37" s="11">
        <v>27</v>
      </c>
      <c r="H37" s="42">
        <v>-2318655081</v>
      </c>
      <c r="I37" s="42">
        <v>1686734261</v>
      </c>
    </row>
    <row r="38" spans="1:9">
      <c r="A38" s="218" t="s">
        <v>158</v>
      </c>
      <c r="B38" s="218"/>
      <c r="C38" s="218"/>
      <c r="D38" s="218"/>
      <c r="E38" s="218"/>
      <c r="F38" s="218"/>
      <c r="G38" s="11">
        <v>28</v>
      </c>
      <c r="H38" s="42">
        <v>0</v>
      </c>
      <c r="I38" s="42">
        <v>0</v>
      </c>
    </row>
    <row r="39" spans="1:9">
      <c r="A39" s="218" t="s">
        <v>159</v>
      </c>
      <c r="B39" s="218"/>
      <c r="C39" s="218"/>
      <c r="D39" s="218"/>
      <c r="E39" s="218"/>
      <c r="F39" s="218"/>
      <c r="G39" s="11">
        <v>29</v>
      </c>
      <c r="H39" s="42">
        <v>12318354</v>
      </c>
      <c r="I39" s="42">
        <v>21936443</v>
      </c>
    </row>
    <row r="40" spans="1:9">
      <c r="A40" s="218" t="s">
        <v>160</v>
      </c>
      <c r="B40" s="218"/>
      <c r="C40" s="218"/>
      <c r="D40" s="218"/>
      <c r="E40" s="218"/>
      <c r="F40" s="218"/>
      <c r="G40" s="11">
        <v>30</v>
      </c>
      <c r="H40" s="42">
        <v>1197495173</v>
      </c>
      <c r="I40" s="42">
        <v>1025429716</v>
      </c>
    </row>
    <row r="41" spans="1:9">
      <c r="A41" s="218" t="s">
        <v>161</v>
      </c>
      <c r="B41" s="218"/>
      <c r="C41" s="218"/>
      <c r="D41" s="218"/>
      <c r="E41" s="218"/>
      <c r="F41" s="218"/>
      <c r="G41" s="11">
        <v>31</v>
      </c>
      <c r="H41" s="42">
        <v>0</v>
      </c>
      <c r="I41" s="42">
        <v>27000</v>
      </c>
    </row>
    <row r="42" spans="1:9">
      <c r="A42" s="218" t="s">
        <v>162</v>
      </c>
      <c r="B42" s="218"/>
      <c r="C42" s="218"/>
      <c r="D42" s="218"/>
      <c r="E42" s="218"/>
      <c r="F42" s="218"/>
      <c r="G42" s="11">
        <v>32</v>
      </c>
      <c r="H42" s="42">
        <v>-390536685</v>
      </c>
      <c r="I42" s="42">
        <v>-136970017</v>
      </c>
    </row>
    <row r="43" spans="1:9">
      <c r="A43" s="218" t="s">
        <v>163</v>
      </c>
      <c r="B43" s="218"/>
      <c r="C43" s="218"/>
      <c r="D43" s="218"/>
      <c r="E43" s="218"/>
      <c r="F43" s="218"/>
      <c r="G43" s="11">
        <v>33</v>
      </c>
      <c r="H43" s="42">
        <v>-88985896</v>
      </c>
      <c r="I43" s="42">
        <v>-14738520</v>
      </c>
    </row>
    <row r="44" spans="1:9" ht="13.5" customHeight="1">
      <c r="A44" s="222" t="s">
        <v>164</v>
      </c>
      <c r="B44" s="222"/>
      <c r="C44" s="222"/>
      <c r="D44" s="222"/>
      <c r="E44" s="222"/>
      <c r="F44" s="222"/>
      <c r="G44" s="13">
        <v>34</v>
      </c>
      <c r="H44" s="43">
        <f>SUM(H25:H43)+SUM(H17:H23)+SUM(H8:H15)</f>
        <v>4452004342</v>
      </c>
      <c r="I44" s="43">
        <f>SUM(I25:I43)+SUM(I17:I23)+SUM(I8:I15)</f>
        <v>1565936876</v>
      </c>
    </row>
    <row r="45" spans="1:9">
      <c r="A45" s="223" t="s">
        <v>18</v>
      </c>
      <c r="B45" s="224"/>
      <c r="C45" s="224"/>
      <c r="D45" s="224"/>
      <c r="E45" s="224"/>
      <c r="F45" s="224"/>
      <c r="G45" s="224"/>
      <c r="H45" s="224"/>
      <c r="I45" s="224"/>
    </row>
    <row r="46" spans="1:9" ht="24.75" customHeight="1">
      <c r="A46" s="221" t="s">
        <v>165</v>
      </c>
      <c r="B46" s="221"/>
      <c r="C46" s="221"/>
      <c r="D46" s="221"/>
      <c r="E46" s="221"/>
      <c r="F46" s="221"/>
      <c r="G46" s="10">
        <v>35</v>
      </c>
      <c r="H46" s="40">
        <v>-175753786</v>
      </c>
      <c r="I46" s="40">
        <v>-22365354</v>
      </c>
    </row>
    <row r="47" spans="1:9" ht="26.25" customHeight="1">
      <c r="A47" s="218" t="s">
        <v>166</v>
      </c>
      <c r="B47" s="218"/>
      <c r="C47" s="218"/>
      <c r="D47" s="218"/>
      <c r="E47" s="218"/>
      <c r="F47" s="218"/>
      <c r="G47" s="11">
        <v>36</v>
      </c>
      <c r="H47" s="41">
        <v>-1050026</v>
      </c>
      <c r="I47" s="41">
        <v>0</v>
      </c>
    </row>
    <row r="48" spans="1:9" ht="24" customHeight="1">
      <c r="A48" s="218" t="s">
        <v>167</v>
      </c>
      <c r="B48" s="218"/>
      <c r="C48" s="218"/>
      <c r="D48" s="218"/>
      <c r="E48" s="218"/>
      <c r="F48" s="218"/>
      <c r="G48" s="11">
        <v>37</v>
      </c>
      <c r="H48" s="41">
        <v>17469</v>
      </c>
      <c r="I48" s="41">
        <v>0</v>
      </c>
    </row>
    <row r="49" spans="1:9">
      <c r="A49" s="218" t="s">
        <v>168</v>
      </c>
      <c r="B49" s="218"/>
      <c r="C49" s="218"/>
      <c r="D49" s="218"/>
      <c r="E49" s="218"/>
      <c r="F49" s="218"/>
      <c r="G49" s="11">
        <v>38</v>
      </c>
      <c r="H49" s="41">
        <v>82179</v>
      </c>
      <c r="I49" s="41">
        <v>0</v>
      </c>
    </row>
    <row r="50" spans="1:9">
      <c r="A50" s="231" t="s">
        <v>169</v>
      </c>
      <c r="B50" s="231"/>
      <c r="C50" s="231"/>
      <c r="D50" s="231"/>
      <c r="E50" s="231"/>
      <c r="F50" s="231"/>
      <c r="G50" s="14">
        <v>39</v>
      </c>
      <c r="H50" s="42">
        <v>0</v>
      </c>
      <c r="I50" s="42">
        <v>0</v>
      </c>
    </row>
    <row r="51" spans="1:9">
      <c r="A51" s="219" t="s">
        <v>170</v>
      </c>
      <c r="B51" s="219"/>
      <c r="C51" s="219"/>
      <c r="D51" s="219"/>
      <c r="E51" s="219"/>
      <c r="F51" s="220"/>
      <c r="G51" s="15">
        <v>40</v>
      </c>
      <c r="H51" s="43">
        <f>SUM(H46:H50)</f>
        <v>-176704164</v>
      </c>
      <c r="I51" s="43">
        <f>SUM(I46:I50)</f>
        <v>-22365354</v>
      </c>
    </row>
    <row r="52" spans="1:9">
      <c r="A52" s="232" t="s">
        <v>19</v>
      </c>
      <c r="B52" s="233"/>
      <c r="C52" s="233"/>
      <c r="D52" s="233"/>
      <c r="E52" s="233"/>
      <c r="F52" s="233"/>
      <c r="G52" s="233"/>
      <c r="H52" s="233"/>
      <c r="I52" s="233"/>
    </row>
    <row r="53" spans="1:9" ht="23.25" customHeight="1">
      <c r="A53" s="218" t="s">
        <v>171</v>
      </c>
      <c r="B53" s="218"/>
      <c r="C53" s="218"/>
      <c r="D53" s="218"/>
      <c r="E53" s="218"/>
      <c r="F53" s="218"/>
      <c r="G53" s="11">
        <v>41</v>
      </c>
      <c r="H53" s="41">
        <v>32174868</v>
      </c>
      <c r="I53" s="41">
        <v>118729403</v>
      </c>
    </row>
    <row r="54" spans="1:9">
      <c r="A54" s="218" t="s">
        <v>172</v>
      </c>
      <c r="B54" s="218"/>
      <c r="C54" s="218"/>
      <c r="D54" s="218"/>
      <c r="E54" s="218"/>
      <c r="F54" s="218"/>
      <c r="G54" s="11">
        <v>42</v>
      </c>
      <c r="H54" s="41">
        <v>197100</v>
      </c>
      <c r="I54" s="41">
        <v>0</v>
      </c>
    </row>
    <row r="55" spans="1:9">
      <c r="A55" s="230" t="s">
        <v>173</v>
      </c>
      <c r="B55" s="230"/>
      <c r="C55" s="230"/>
      <c r="D55" s="230"/>
      <c r="E55" s="230"/>
      <c r="F55" s="230"/>
      <c r="G55" s="11">
        <v>43</v>
      </c>
      <c r="H55" s="41">
        <v>0</v>
      </c>
      <c r="I55" s="41">
        <v>0</v>
      </c>
    </row>
    <row r="56" spans="1:9">
      <c r="A56" s="230" t="s">
        <v>174</v>
      </c>
      <c r="B56" s="230"/>
      <c r="C56" s="230"/>
      <c r="D56" s="230"/>
      <c r="E56" s="230"/>
      <c r="F56" s="230"/>
      <c r="G56" s="11">
        <v>44</v>
      </c>
      <c r="H56" s="41">
        <v>0</v>
      </c>
      <c r="I56" s="41">
        <v>0</v>
      </c>
    </row>
    <row r="57" spans="1:9">
      <c r="A57" s="218" t="s">
        <v>175</v>
      </c>
      <c r="B57" s="218"/>
      <c r="C57" s="218"/>
      <c r="D57" s="218"/>
      <c r="E57" s="218"/>
      <c r="F57" s="218"/>
      <c r="G57" s="11">
        <v>45</v>
      </c>
      <c r="H57" s="41">
        <v>-754029</v>
      </c>
      <c r="I57" s="41">
        <v>-1441447</v>
      </c>
    </row>
    <row r="58" spans="1:9">
      <c r="A58" s="218" t="s">
        <v>176</v>
      </c>
      <c r="B58" s="218"/>
      <c r="C58" s="218"/>
      <c r="D58" s="218"/>
      <c r="E58" s="218"/>
      <c r="F58" s="218"/>
      <c r="G58" s="11">
        <v>46</v>
      </c>
      <c r="H58" s="41">
        <v>0</v>
      </c>
      <c r="I58" s="41">
        <v>0</v>
      </c>
    </row>
    <row r="59" spans="1:9">
      <c r="A59" s="227" t="s">
        <v>178</v>
      </c>
      <c r="B59" s="228"/>
      <c r="C59" s="228"/>
      <c r="D59" s="228"/>
      <c r="E59" s="228"/>
      <c r="F59" s="228"/>
      <c r="G59" s="13">
        <v>47</v>
      </c>
      <c r="H59" s="44">
        <f>H53+H54+H55+H56+H57+H58</f>
        <v>31617939</v>
      </c>
      <c r="I59" s="44">
        <f>I53+I54+I55+I56+I57+I58</f>
        <v>117287956</v>
      </c>
    </row>
    <row r="60" spans="1:9" ht="25.5" customHeight="1">
      <c r="A60" s="227" t="s">
        <v>177</v>
      </c>
      <c r="B60" s="227"/>
      <c r="C60" s="227"/>
      <c r="D60" s="227"/>
      <c r="E60" s="227"/>
      <c r="F60" s="227"/>
      <c r="G60" s="13">
        <v>48</v>
      </c>
      <c r="H60" s="44">
        <f>H44+H51+H59</f>
        <v>4306918117</v>
      </c>
      <c r="I60" s="44">
        <f>I44+I51+I59</f>
        <v>1660859478</v>
      </c>
    </row>
    <row r="61" spans="1:9">
      <c r="A61" s="229" t="s">
        <v>230</v>
      </c>
      <c r="B61" s="218"/>
      <c r="C61" s="218"/>
      <c r="D61" s="218"/>
      <c r="E61" s="218"/>
      <c r="F61" s="218"/>
      <c r="G61" s="11">
        <v>49</v>
      </c>
      <c r="H61" s="45">
        <v>18007262955</v>
      </c>
      <c r="I61" s="45">
        <v>24651362305</v>
      </c>
    </row>
    <row r="62" spans="1:9">
      <c r="A62" s="218" t="s">
        <v>179</v>
      </c>
      <c r="B62" s="218"/>
      <c r="C62" s="218"/>
      <c r="D62" s="218"/>
      <c r="E62" s="218"/>
      <c r="F62" s="218"/>
      <c r="G62" s="11">
        <v>50</v>
      </c>
      <c r="H62" s="41">
        <v>-42061574</v>
      </c>
      <c r="I62" s="41">
        <v>23190893.510000002</v>
      </c>
    </row>
    <row r="63" spans="1:9">
      <c r="A63" s="222" t="s">
        <v>231</v>
      </c>
      <c r="B63" s="225"/>
      <c r="C63" s="225"/>
      <c r="D63" s="225"/>
      <c r="E63" s="225"/>
      <c r="F63" s="225"/>
      <c r="G63" s="15">
        <v>51</v>
      </c>
      <c r="H63" s="43">
        <f>H60+H61+H62</f>
        <v>22272119498</v>
      </c>
      <c r="I63" s="43">
        <f>I60+I61+I62</f>
        <v>26335412676.509998</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9" zoomScale="130" zoomScaleNormal="100" zoomScaleSheetLayoutView="130" workbookViewId="0">
      <selection sqref="A1:R26"/>
    </sheetView>
  </sheetViews>
  <sheetFormatPr defaultRowHeight="12.75"/>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52" t="s">
        <v>9</v>
      </c>
      <c r="B1" s="253"/>
      <c r="C1" s="253"/>
      <c r="D1" s="253"/>
      <c r="E1" s="253"/>
      <c r="F1" s="253"/>
      <c r="G1" s="253"/>
      <c r="H1" s="253"/>
      <c r="I1" s="253"/>
      <c r="J1" s="46"/>
      <c r="K1" s="46"/>
      <c r="L1" s="46"/>
      <c r="M1" s="46"/>
      <c r="N1" s="46"/>
      <c r="O1" s="46"/>
    </row>
    <row r="2" spans="1:27" ht="15.75">
      <c r="A2" s="17"/>
      <c r="B2" s="18"/>
      <c r="C2" s="254" t="s">
        <v>324</v>
      </c>
      <c r="D2" s="254"/>
      <c r="E2" s="48" t="s">
        <v>0</v>
      </c>
      <c r="F2" s="57">
        <v>43555</v>
      </c>
      <c r="G2" s="49"/>
      <c r="H2" s="49"/>
      <c r="I2" s="49"/>
      <c r="J2" s="50"/>
      <c r="K2" s="50"/>
      <c r="L2" s="50"/>
      <c r="M2" s="50"/>
      <c r="N2" s="50"/>
      <c r="O2" s="50"/>
      <c r="R2" s="51" t="s">
        <v>12</v>
      </c>
      <c r="AA2" s="19"/>
    </row>
    <row r="3" spans="1:27" ht="13.5" customHeight="1">
      <c r="A3" s="247" t="s">
        <v>10</v>
      </c>
      <c r="B3" s="248"/>
      <c r="C3" s="248"/>
      <c r="D3" s="247" t="s">
        <v>3</v>
      </c>
      <c r="E3" s="244" t="s">
        <v>11</v>
      </c>
      <c r="F3" s="206"/>
      <c r="G3" s="206"/>
      <c r="H3" s="206"/>
      <c r="I3" s="206"/>
      <c r="J3" s="206"/>
      <c r="K3" s="206"/>
      <c r="L3" s="206"/>
      <c r="M3" s="206"/>
      <c r="N3" s="206"/>
      <c r="O3" s="206"/>
      <c r="P3" s="244" t="s">
        <v>20</v>
      </c>
      <c r="Q3" s="206"/>
      <c r="R3" s="244" t="s">
        <v>192</v>
      </c>
    </row>
    <row r="4" spans="1:27" ht="56.25">
      <c r="A4" s="248"/>
      <c r="B4" s="248"/>
      <c r="C4" s="248"/>
      <c r="D4" s="255"/>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44"/>
    </row>
    <row r="5" spans="1:27">
      <c r="A5" s="249">
        <v>1</v>
      </c>
      <c r="B5" s="249"/>
      <c r="C5" s="249"/>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c r="A6" s="250" t="s">
        <v>193</v>
      </c>
      <c r="B6" s="251"/>
      <c r="C6" s="251"/>
      <c r="D6" s="5">
        <v>1</v>
      </c>
      <c r="E6" s="55">
        <v>6404839100</v>
      </c>
      <c r="F6" s="55">
        <v>3504016326</v>
      </c>
      <c r="G6" s="55">
        <v>0</v>
      </c>
      <c r="H6" s="55">
        <v>13639958</v>
      </c>
      <c r="I6" s="55">
        <v>235524180</v>
      </c>
      <c r="J6" s="55">
        <v>6105939653</v>
      </c>
      <c r="K6" s="55">
        <v>0</v>
      </c>
      <c r="L6" s="55">
        <v>460923204</v>
      </c>
      <c r="M6" s="55">
        <v>-35787503</v>
      </c>
      <c r="N6" s="55">
        <v>2038298498</v>
      </c>
      <c r="O6" s="55">
        <v>0</v>
      </c>
      <c r="P6" s="55">
        <v>-58198</v>
      </c>
      <c r="Q6" s="55">
        <v>23457426</v>
      </c>
      <c r="R6" s="56">
        <f>SUM(E6:Q6)</f>
        <v>18750792644</v>
      </c>
    </row>
    <row r="7" spans="1:27" ht="30" customHeight="1">
      <c r="A7" s="245" t="s">
        <v>194</v>
      </c>
      <c r="B7" s="246"/>
      <c r="C7" s="246"/>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c r="A8" s="250" t="s">
        <v>195</v>
      </c>
      <c r="B8" s="251"/>
      <c r="C8" s="251"/>
      <c r="D8" s="5">
        <v>3</v>
      </c>
      <c r="E8" s="55">
        <v>0</v>
      </c>
      <c r="F8" s="55">
        <v>0</v>
      </c>
      <c r="G8" s="55">
        <v>0</v>
      </c>
      <c r="H8" s="55">
        <v>0</v>
      </c>
      <c r="I8" s="55">
        <v>0</v>
      </c>
      <c r="J8" s="55">
        <v>0</v>
      </c>
      <c r="K8" s="55">
        <v>0</v>
      </c>
      <c r="L8" s="55">
        <v>0</v>
      </c>
      <c r="M8" s="55">
        <v>0</v>
      </c>
      <c r="N8" s="55">
        <v>0</v>
      </c>
      <c r="O8" s="55">
        <v>0</v>
      </c>
      <c r="P8" s="55">
        <v>0</v>
      </c>
      <c r="Q8" s="55">
        <v>0</v>
      </c>
      <c r="R8" s="56">
        <f>SUM(E8:Q8)</f>
        <v>0</v>
      </c>
    </row>
    <row r="9" spans="1:27" ht="18" customHeight="1">
      <c r="A9" s="245" t="s">
        <v>196</v>
      </c>
      <c r="B9" s="246"/>
      <c r="C9" s="246"/>
      <c r="D9" s="5">
        <v>4</v>
      </c>
      <c r="E9" s="56">
        <f>E6+E7+E8</f>
        <v>6404839100</v>
      </c>
      <c r="F9" s="56">
        <f t="shared" ref="F9:Q9" si="1">F6+F7+F8</f>
        <v>3504016326</v>
      </c>
      <c r="G9" s="56">
        <f t="shared" si="1"/>
        <v>0</v>
      </c>
      <c r="H9" s="56">
        <f t="shared" si="1"/>
        <v>13639958</v>
      </c>
      <c r="I9" s="56">
        <f t="shared" si="1"/>
        <v>235524180</v>
      </c>
      <c r="J9" s="56">
        <f t="shared" si="1"/>
        <v>6105939653</v>
      </c>
      <c r="K9" s="56">
        <f t="shared" si="1"/>
        <v>0</v>
      </c>
      <c r="L9" s="56">
        <f t="shared" si="1"/>
        <v>460923204</v>
      </c>
      <c r="M9" s="56">
        <f t="shared" si="1"/>
        <v>-35787503</v>
      </c>
      <c r="N9" s="56">
        <f t="shared" si="1"/>
        <v>2038298498</v>
      </c>
      <c r="O9" s="56">
        <f t="shared" si="1"/>
        <v>0</v>
      </c>
      <c r="P9" s="56">
        <f t="shared" si="1"/>
        <v>-58198</v>
      </c>
      <c r="Q9" s="56">
        <f t="shared" si="1"/>
        <v>23457426</v>
      </c>
      <c r="R9" s="56">
        <f t="shared" si="0"/>
        <v>18750792644</v>
      </c>
    </row>
    <row r="10" spans="1:27" ht="33" customHeight="1">
      <c r="A10" s="245" t="s">
        <v>197</v>
      </c>
      <c r="B10" s="246"/>
      <c r="C10" s="246"/>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c r="A11" s="245" t="s">
        <v>198</v>
      </c>
      <c r="B11" s="246"/>
      <c r="C11" s="246"/>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c r="A12" s="245" t="s">
        <v>199</v>
      </c>
      <c r="B12" s="246"/>
      <c r="C12" s="246"/>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c r="A13" s="250" t="s">
        <v>200</v>
      </c>
      <c r="B13" s="251"/>
      <c r="C13" s="251"/>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c r="A14" s="245" t="s">
        <v>201</v>
      </c>
      <c r="B14" s="246"/>
      <c r="C14" s="246"/>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c r="A15" s="250" t="s">
        <v>202</v>
      </c>
      <c r="B15" s="251"/>
      <c r="C15" s="251"/>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c r="A16" s="245" t="s">
        <v>203</v>
      </c>
      <c r="B16" s="246"/>
      <c r="C16" s="246"/>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c r="A17" s="245" t="s">
        <v>21</v>
      </c>
      <c r="B17" s="246"/>
      <c r="C17" s="246"/>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c r="A18" s="245" t="s">
        <v>204</v>
      </c>
      <c r="B18" s="246"/>
      <c r="C18" s="246"/>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c r="A19" s="245" t="s">
        <v>205</v>
      </c>
      <c r="B19" s="246"/>
      <c r="C19" s="246"/>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c r="A20" s="245" t="s">
        <v>206</v>
      </c>
      <c r="B20" s="246"/>
      <c r="C20" s="246"/>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c r="A21" s="250" t="s">
        <v>207</v>
      </c>
      <c r="B21" s="251"/>
      <c r="C21" s="251"/>
      <c r="D21" s="5">
        <v>16</v>
      </c>
      <c r="E21" s="55">
        <v>0</v>
      </c>
      <c r="F21" s="55">
        <v>0</v>
      </c>
      <c r="G21" s="55">
        <v>0</v>
      </c>
      <c r="H21" s="55">
        <v>0</v>
      </c>
      <c r="I21" s="55">
        <v>0</v>
      </c>
      <c r="J21" s="55">
        <v>2038298498</v>
      </c>
      <c r="K21" s="55">
        <v>0</v>
      </c>
      <c r="L21" s="55">
        <v>0</v>
      </c>
      <c r="M21" s="55">
        <v>0</v>
      </c>
      <c r="N21" s="55">
        <v>-2038298498</v>
      </c>
      <c r="O21" s="55">
        <v>0</v>
      </c>
      <c r="P21" s="55">
        <v>0</v>
      </c>
      <c r="Q21" s="55">
        <v>0</v>
      </c>
      <c r="R21" s="56">
        <f t="shared" si="0"/>
        <v>0</v>
      </c>
    </row>
    <row r="22" spans="1:18" ht="20.25" customHeight="1">
      <c r="A22" s="250" t="s">
        <v>209</v>
      </c>
      <c r="B22" s="251"/>
      <c r="C22" s="251"/>
      <c r="D22" s="5">
        <v>17</v>
      </c>
      <c r="E22" s="55">
        <v>0</v>
      </c>
      <c r="F22" s="55">
        <v>0</v>
      </c>
      <c r="G22" s="55">
        <v>0</v>
      </c>
      <c r="H22" s="55">
        <v>0</v>
      </c>
      <c r="I22" s="55">
        <v>0</v>
      </c>
      <c r="J22" s="55">
        <v>0</v>
      </c>
      <c r="K22" s="55">
        <v>0</v>
      </c>
      <c r="L22" s="55">
        <v>0</v>
      </c>
      <c r="M22" s="55">
        <v>0</v>
      </c>
      <c r="N22" s="55">
        <v>0</v>
      </c>
      <c r="O22" s="55">
        <v>0</v>
      </c>
      <c r="P22" s="55">
        <v>0</v>
      </c>
      <c r="Q22" s="55">
        <v>0</v>
      </c>
      <c r="R22" s="56">
        <f t="shared" si="0"/>
        <v>0</v>
      </c>
    </row>
    <row r="23" spans="1:18" ht="20.25" customHeight="1">
      <c r="A23" s="250" t="s">
        <v>210</v>
      </c>
      <c r="B23" s="251"/>
      <c r="C23" s="251"/>
      <c r="D23" s="5">
        <v>18</v>
      </c>
      <c r="E23" s="55">
        <v>0</v>
      </c>
      <c r="F23" s="55">
        <v>0</v>
      </c>
      <c r="G23" s="55">
        <v>0</v>
      </c>
      <c r="H23" s="55">
        <v>0</v>
      </c>
      <c r="I23" s="55">
        <v>0</v>
      </c>
      <c r="J23" s="55">
        <v>0</v>
      </c>
      <c r="K23" s="55">
        <v>0</v>
      </c>
      <c r="L23" s="55">
        <v>0</v>
      </c>
      <c r="M23" s="55">
        <v>0</v>
      </c>
      <c r="N23" s="55">
        <v>0</v>
      </c>
      <c r="O23" s="55">
        <v>0</v>
      </c>
      <c r="P23" s="55">
        <v>0</v>
      </c>
      <c r="Q23" s="55">
        <v>0</v>
      </c>
      <c r="R23" s="56">
        <f t="shared" si="0"/>
        <v>0</v>
      </c>
    </row>
    <row r="24" spans="1:18" ht="20.25" customHeight="1">
      <c r="A24" s="250" t="s">
        <v>211</v>
      </c>
      <c r="B24" s="251"/>
      <c r="C24" s="251"/>
      <c r="D24" s="5">
        <v>19</v>
      </c>
      <c r="E24" s="55">
        <v>0</v>
      </c>
      <c r="F24" s="55">
        <v>0</v>
      </c>
      <c r="G24" s="55">
        <v>0</v>
      </c>
      <c r="H24" s="55">
        <v>0</v>
      </c>
      <c r="I24" s="55">
        <v>151102671</v>
      </c>
      <c r="J24" s="55">
        <v>3112229</v>
      </c>
      <c r="K24" s="55">
        <v>0</v>
      </c>
      <c r="L24" s="55">
        <v>0</v>
      </c>
      <c r="M24" s="55">
        <v>0</v>
      </c>
      <c r="N24" s="55">
        <v>536627103</v>
      </c>
      <c r="O24" s="55">
        <v>0</v>
      </c>
      <c r="P24" s="55">
        <v>112469</v>
      </c>
      <c r="Q24" s="55">
        <v>703291</v>
      </c>
      <c r="R24" s="56">
        <f t="shared" si="0"/>
        <v>691657763</v>
      </c>
    </row>
    <row r="25" spans="1:18" ht="20.25" customHeight="1">
      <c r="A25" s="250" t="s">
        <v>208</v>
      </c>
      <c r="B25" s="251"/>
      <c r="C25" s="251"/>
      <c r="D25" s="5">
        <v>20</v>
      </c>
      <c r="E25" s="55">
        <v>0</v>
      </c>
      <c r="F25" s="55">
        <v>0</v>
      </c>
      <c r="G25" s="55">
        <v>0</v>
      </c>
      <c r="H25" s="55">
        <v>0</v>
      </c>
      <c r="I25" s="55">
        <v>0</v>
      </c>
      <c r="J25" s="55">
        <v>0</v>
      </c>
      <c r="K25" s="55">
        <v>0</v>
      </c>
      <c r="L25" s="55">
        <v>0</v>
      </c>
      <c r="M25" s="55">
        <v>0</v>
      </c>
      <c r="N25" s="55">
        <v>0</v>
      </c>
      <c r="O25" s="55">
        <v>0</v>
      </c>
      <c r="P25" s="55">
        <v>0</v>
      </c>
      <c r="Q25" s="55">
        <v>0</v>
      </c>
      <c r="R25" s="56">
        <f t="shared" si="0"/>
        <v>0</v>
      </c>
    </row>
    <row r="26" spans="1:18" ht="21" customHeight="1">
      <c r="A26" s="250" t="s">
        <v>212</v>
      </c>
      <c r="B26" s="251"/>
      <c r="C26" s="251"/>
      <c r="D26" s="5">
        <v>21</v>
      </c>
      <c r="E26" s="56">
        <f>SUM(E9:E25)</f>
        <v>6404839100</v>
      </c>
      <c r="F26" s="56">
        <f t="shared" ref="F26:Q26" si="2">SUM(F9:F25)</f>
        <v>3504016326</v>
      </c>
      <c r="G26" s="56">
        <f t="shared" si="2"/>
        <v>0</v>
      </c>
      <c r="H26" s="56">
        <f t="shared" si="2"/>
        <v>13639958</v>
      </c>
      <c r="I26" s="56">
        <f t="shared" si="2"/>
        <v>386626851</v>
      </c>
      <c r="J26" s="56">
        <f t="shared" si="2"/>
        <v>8147350380</v>
      </c>
      <c r="K26" s="56">
        <f t="shared" si="2"/>
        <v>0</v>
      </c>
      <c r="L26" s="56">
        <f t="shared" si="2"/>
        <v>460923204</v>
      </c>
      <c r="M26" s="56">
        <f t="shared" si="2"/>
        <v>-35787503</v>
      </c>
      <c r="N26" s="56">
        <f t="shared" si="2"/>
        <v>536627103</v>
      </c>
      <c r="O26" s="56">
        <f t="shared" si="2"/>
        <v>0</v>
      </c>
      <c r="P26" s="56">
        <f t="shared" si="2"/>
        <v>54271</v>
      </c>
      <c r="Q26" s="56">
        <f t="shared" si="2"/>
        <v>24160717</v>
      </c>
      <c r="R26" s="56">
        <f t="shared" si="0"/>
        <v>19442450407</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7" sqref="M17"/>
    </sheetView>
  </sheetViews>
  <sheetFormatPr defaultRowHeight="12.75"/>
  <sheetData>
    <row r="1" spans="1:9">
      <c r="A1" s="256" t="s">
        <v>260</v>
      </c>
      <c r="B1" s="257"/>
      <c r="C1" s="257"/>
      <c r="D1" s="257"/>
      <c r="E1" s="257"/>
      <c r="F1" s="257"/>
      <c r="G1" s="257"/>
      <c r="H1" s="257"/>
      <c r="I1" s="257"/>
    </row>
    <row r="2" spans="1:9">
      <c r="A2" s="257"/>
      <c r="B2" s="257"/>
      <c r="C2" s="257"/>
      <c r="D2" s="257"/>
      <c r="E2" s="257"/>
      <c r="F2" s="257"/>
      <c r="G2" s="257"/>
      <c r="H2" s="257"/>
      <c r="I2" s="257"/>
    </row>
    <row r="3" spans="1:9">
      <c r="A3" s="257"/>
      <c r="B3" s="257"/>
      <c r="C3" s="257"/>
      <c r="D3" s="257"/>
      <c r="E3" s="257"/>
      <c r="F3" s="257"/>
      <c r="G3" s="257"/>
      <c r="H3" s="257"/>
      <c r="I3" s="257"/>
    </row>
    <row r="4" spans="1:9">
      <c r="A4" s="257"/>
      <c r="B4" s="257"/>
      <c r="C4" s="257"/>
      <c r="D4" s="257"/>
      <c r="E4" s="257"/>
      <c r="F4" s="257"/>
      <c r="G4" s="257"/>
      <c r="H4" s="257"/>
      <c r="I4" s="257"/>
    </row>
    <row r="5" spans="1:9">
      <c r="A5" s="257"/>
      <c r="B5" s="257"/>
      <c r="C5" s="257"/>
      <c r="D5" s="257"/>
      <c r="E5" s="257"/>
      <c r="F5" s="257"/>
      <c r="G5" s="257"/>
      <c r="H5" s="257"/>
      <c r="I5" s="257"/>
    </row>
    <row r="6" spans="1:9">
      <c r="A6" s="257"/>
      <c r="B6" s="257"/>
      <c r="C6" s="257"/>
      <c r="D6" s="257"/>
      <c r="E6" s="257"/>
      <c r="F6" s="257"/>
      <c r="G6" s="257"/>
      <c r="H6" s="257"/>
      <c r="I6" s="257"/>
    </row>
    <row r="7" spans="1:9">
      <c r="A7" s="257"/>
      <c r="B7" s="257"/>
      <c r="C7" s="257"/>
      <c r="D7" s="257"/>
      <c r="E7" s="257"/>
      <c r="F7" s="257"/>
      <c r="G7" s="257"/>
      <c r="H7" s="257"/>
      <c r="I7" s="257"/>
    </row>
    <row r="8" spans="1:9">
      <c r="A8" s="257"/>
      <c r="B8" s="257"/>
      <c r="C8" s="257"/>
      <c r="D8" s="257"/>
      <c r="E8" s="257"/>
      <c r="F8" s="257"/>
      <c r="G8" s="257"/>
      <c r="H8" s="257"/>
      <c r="I8" s="257"/>
    </row>
    <row r="9" spans="1:9">
      <c r="A9" s="257"/>
      <c r="B9" s="257"/>
      <c r="C9" s="257"/>
      <c r="D9" s="257"/>
      <c r="E9" s="257"/>
      <c r="F9" s="257"/>
      <c r="G9" s="257"/>
      <c r="H9" s="257"/>
      <c r="I9" s="257"/>
    </row>
    <row r="10" spans="1:9">
      <c r="A10" s="257"/>
      <c r="B10" s="257"/>
      <c r="C10" s="257"/>
      <c r="D10" s="257"/>
      <c r="E10" s="257"/>
      <c r="F10" s="257"/>
      <c r="G10" s="257"/>
      <c r="H10" s="257"/>
      <c r="I10" s="257"/>
    </row>
    <row r="11" spans="1:9">
      <c r="A11" s="257"/>
      <c r="B11" s="257"/>
      <c r="C11" s="257"/>
      <c r="D11" s="257"/>
      <c r="E11" s="257"/>
      <c r="F11" s="257"/>
      <c r="G11" s="257"/>
      <c r="H11" s="257"/>
      <c r="I11" s="257"/>
    </row>
    <row r="12" spans="1:9">
      <c r="A12" s="257"/>
      <c r="B12" s="257"/>
      <c r="C12" s="257"/>
      <c r="D12" s="257"/>
      <c r="E12" s="257"/>
      <c r="F12" s="257"/>
      <c r="G12" s="257"/>
      <c r="H12" s="257"/>
      <c r="I12" s="257"/>
    </row>
    <row r="13" spans="1:9">
      <c r="A13" s="257"/>
      <c r="B13" s="257"/>
      <c r="C13" s="257"/>
      <c r="D13" s="257"/>
      <c r="E13" s="257"/>
      <c r="F13" s="257"/>
      <c r="G13" s="257"/>
      <c r="H13" s="257"/>
      <c r="I13" s="257"/>
    </row>
    <row r="14" spans="1:9">
      <c r="A14" s="257"/>
      <c r="B14" s="257"/>
      <c r="C14" s="257"/>
      <c r="D14" s="257"/>
      <c r="E14" s="257"/>
      <c r="F14" s="257"/>
      <c r="G14" s="257"/>
      <c r="H14" s="257"/>
      <c r="I14" s="257"/>
    </row>
    <row r="15" spans="1:9">
      <c r="A15" s="257"/>
      <c r="B15" s="257"/>
      <c r="C15" s="257"/>
      <c r="D15" s="257"/>
      <c r="E15" s="257"/>
      <c r="F15" s="257"/>
      <c r="G15" s="257"/>
      <c r="H15" s="257"/>
      <c r="I15" s="257"/>
    </row>
    <row r="16" spans="1:9">
      <c r="A16" s="257"/>
      <c r="B16" s="257"/>
      <c r="C16" s="257"/>
      <c r="D16" s="257"/>
      <c r="E16" s="257"/>
      <c r="F16" s="257"/>
      <c r="G16" s="257"/>
      <c r="H16" s="257"/>
      <c r="I16" s="257"/>
    </row>
    <row r="17" spans="1:9">
      <c r="A17" s="257"/>
      <c r="B17" s="257"/>
      <c r="C17" s="257"/>
      <c r="D17" s="257"/>
      <c r="E17" s="257"/>
      <c r="F17" s="257"/>
      <c r="G17" s="257"/>
      <c r="H17" s="257"/>
      <c r="I17" s="257"/>
    </row>
    <row r="18" spans="1:9">
      <c r="A18" s="257"/>
      <c r="B18" s="257"/>
      <c r="C18" s="257"/>
      <c r="D18" s="257"/>
      <c r="E18" s="257"/>
      <c r="F18" s="257"/>
      <c r="G18" s="257"/>
      <c r="H18" s="257"/>
      <c r="I18" s="257"/>
    </row>
    <row r="19" spans="1:9">
      <c r="A19" s="257"/>
      <c r="B19" s="257"/>
      <c r="C19" s="257"/>
      <c r="D19" s="257"/>
      <c r="E19" s="257"/>
      <c r="F19" s="257"/>
      <c r="G19" s="257"/>
      <c r="H19" s="257"/>
      <c r="I19" s="257"/>
    </row>
    <row r="20" spans="1:9">
      <c r="A20" s="257"/>
      <c r="B20" s="257"/>
      <c r="C20" s="257"/>
      <c r="D20" s="257"/>
      <c r="E20" s="257"/>
      <c r="F20" s="257"/>
      <c r="G20" s="257"/>
      <c r="H20" s="257"/>
      <c r="I20" s="257"/>
    </row>
    <row r="21" spans="1:9">
      <c r="A21" s="257"/>
      <c r="B21" s="257"/>
      <c r="C21" s="257"/>
      <c r="D21" s="257"/>
      <c r="E21" s="257"/>
      <c r="F21" s="257"/>
      <c r="G21" s="257"/>
      <c r="H21" s="257"/>
      <c r="I21" s="257"/>
    </row>
    <row r="22" spans="1:9">
      <c r="A22" s="257"/>
      <c r="B22" s="257"/>
      <c r="C22" s="257"/>
      <c r="D22" s="257"/>
      <c r="E22" s="257"/>
      <c r="F22" s="257"/>
      <c r="G22" s="257"/>
      <c r="H22" s="257"/>
      <c r="I22" s="257"/>
    </row>
    <row r="23" spans="1:9">
      <c r="A23" s="257"/>
      <c r="B23" s="257"/>
      <c r="C23" s="257"/>
      <c r="D23" s="257"/>
      <c r="E23" s="257"/>
      <c r="F23" s="257"/>
      <c r="G23" s="257"/>
      <c r="H23" s="257"/>
      <c r="I23" s="257"/>
    </row>
    <row r="24" spans="1:9">
      <c r="A24" s="257"/>
      <c r="B24" s="257"/>
      <c r="C24" s="257"/>
      <c r="D24" s="257"/>
      <c r="E24" s="257"/>
      <c r="F24" s="257"/>
      <c r="G24" s="257"/>
      <c r="H24" s="257"/>
      <c r="I24" s="257"/>
    </row>
    <row r="25" spans="1:9">
      <c r="A25" s="257"/>
      <c r="B25" s="257"/>
      <c r="C25" s="257"/>
      <c r="D25" s="257"/>
      <c r="E25" s="257"/>
      <c r="F25" s="257"/>
      <c r="G25" s="257"/>
      <c r="H25" s="257"/>
      <c r="I25" s="257"/>
    </row>
    <row r="26" spans="1:9">
      <c r="A26" s="257"/>
      <c r="B26" s="257"/>
      <c r="C26" s="257"/>
      <c r="D26" s="257"/>
      <c r="E26" s="257"/>
      <c r="F26" s="257"/>
      <c r="G26" s="257"/>
      <c r="H26" s="257"/>
      <c r="I26" s="257"/>
    </row>
    <row r="27" spans="1:9">
      <c r="A27" s="257"/>
      <c r="B27" s="257"/>
      <c r="C27" s="257"/>
      <c r="D27" s="257"/>
      <c r="E27" s="257"/>
      <c r="F27" s="257"/>
      <c r="G27" s="257"/>
      <c r="H27" s="257"/>
      <c r="I27" s="257"/>
    </row>
    <row r="28" spans="1:9">
      <c r="A28" s="257"/>
      <c r="B28" s="257"/>
      <c r="C28" s="257"/>
      <c r="D28" s="257"/>
      <c r="E28" s="257"/>
      <c r="F28" s="257"/>
      <c r="G28" s="257"/>
      <c r="H28" s="257"/>
      <c r="I28" s="257"/>
    </row>
    <row r="29" spans="1:9">
      <c r="A29" s="257"/>
      <c r="B29" s="257"/>
      <c r="C29" s="257"/>
      <c r="D29" s="257"/>
      <c r="E29" s="257"/>
      <c r="F29" s="257"/>
      <c r="G29" s="257"/>
      <c r="H29" s="257"/>
      <c r="I29" s="257"/>
    </row>
    <row r="30" spans="1:9">
      <c r="A30" s="257"/>
      <c r="B30" s="257"/>
      <c r="C30" s="257"/>
      <c r="D30" s="257"/>
      <c r="E30" s="257"/>
      <c r="F30" s="257"/>
      <c r="G30" s="257"/>
      <c r="H30" s="257"/>
      <c r="I30" s="257"/>
    </row>
    <row r="31" spans="1:9">
      <c r="A31" s="257"/>
      <c r="B31" s="257"/>
      <c r="C31" s="257"/>
      <c r="D31" s="257"/>
      <c r="E31" s="257"/>
      <c r="F31" s="257"/>
      <c r="G31" s="257"/>
      <c r="H31" s="257"/>
      <c r="I31" s="257"/>
    </row>
    <row r="32" spans="1:9">
      <c r="A32" s="257"/>
      <c r="B32" s="257"/>
      <c r="C32" s="257"/>
      <c r="D32" s="257"/>
      <c r="E32" s="257"/>
      <c r="F32" s="257"/>
      <c r="G32" s="257"/>
      <c r="H32" s="257"/>
      <c r="I32" s="257"/>
    </row>
    <row r="33" spans="1:9">
      <c r="A33" s="257"/>
      <c r="B33" s="257"/>
      <c r="C33" s="257"/>
      <c r="D33" s="257"/>
      <c r="E33" s="257"/>
      <c r="F33" s="257"/>
      <c r="G33" s="257"/>
      <c r="H33" s="257"/>
      <c r="I33" s="257"/>
    </row>
    <row r="34" spans="1:9">
      <c r="A34" s="257"/>
      <c r="B34" s="257"/>
      <c r="C34" s="257"/>
      <c r="D34" s="257"/>
      <c r="E34" s="257"/>
      <c r="F34" s="257"/>
      <c r="G34" s="257"/>
      <c r="H34" s="257"/>
      <c r="I34" s="257"/>
    </row>
    <row r="35" spans="1:9">
      <c r="A35" s="257"/>
      <c r="B35" s="257"/>
      <c r="C35" s="257"/>
      <c r="D35" s="257"/>
      <c r="E35" s="257"/>
      <c r="F35" s="257"/>
      <c r="G35" s="257"/>
      <c r="H35" s="257"/>
      <c r="I35" s="257"/>
    </row>
    <row r="36" spans="1:9">
      <c r="A36" s="257"/>
      <c r="B36" s="257"/>
      <c r="C36" s="257"/>
      <c r="D36" s="257"/>
      <c r="E36" s="257"/>
      <c r="F36" s="257"/>
      <c r="G36" s="257"/>
      <c r="H36" s="257"/>
      <c r="I36" s="257"/>
    </row>
    <row r="37" spans="1:9">
      <c r="A37" s="257"/>
      <c r="B37" s="257"/>
      <c r="C37" s="257"/>
      <c r="D37" s="257"/>
      <c r="E37" s="257"/>
      <c r="F37" s="257"/>
      <c r="G37" s="257"/>
      <c r="H37" s="257"/>
      <c r="I37" s="257"/>
    </row>
    <row r="38" spans="1:9">
      <c r="A38" s="257"/>
      <c r="B38" s="257"/>
      <c r="C38" s="257"/>
      <c r="D38" s="257"/>
      <c r="E38" s="257"/>
      <c r="F38" s="257"/>
      <c r="G38" s="257"/>
      <c r="H38" s="257"/>
      <c r="I38" s="257"/>
    </row>
    <row r="39" spans="1:9">
      <c r="A39" s="257"/>
      <c r="B39" s="257"/>
      <c r="C39" s="257"/>
      <c r="D39" s="257"/>
      <c r="E39" s="257"/>
      <c r="F39" s="257"/>
      <c r="G39" s="257"/>
      <c r="H39" s="257"/>
      <c r="I39" s="257"/>
    </row>
    <row r="40" spans="1:9">
      <c r="A40" s="257"/>
      <c r="B40" s="257"/>
      <c r="C40" s="257"/>
      <c r="D40" s="257"/>
      <c r="E40" s="257"/>
      <c r="F40" s="257"/>
      <c r="G40" s="257"/>
      <c r="H40" s="257"/>
      <c r="I40" s="25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dcmitype/"/>
    <ds:schemaRef ds:uri="http://purl.org/dc/terms/"/>
    <ds:schemaRef ds:uri="http://schemas.microsoft.com/office/2006/documentManagement/types"/>
    <ds:schemaRef ds:uri="22baa3bd-a2fa-4ea9-9ebb-3a9c6a55952b"/>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2019-04-29T13:35:28Z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