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7955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<sst xmlns="http://schemas.openxmlformats.org/spreadsheetml/2006/main" count="397" uniqueCount="345">
  <si>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</si>
  <si>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</si>
  <si>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</si>
  <si>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</si>
  <si>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</si>
  <si>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</si>
  <si>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</si>
  <si>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</si>
  <si>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</si>
  <si>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</si>
  <si>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</si>
  <si>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</si>
  <si>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</si>
  <si>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</si>
  <si>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</si>
  <si>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</si>
  <si>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</si>
  <si>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</si>
  <si>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</si>
  <si>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</si>
  <si>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</si>
  <si>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</si>
  <si>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</si>
  <si>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</si>
  <si>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</si>
  <si>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</si>
  <si>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</si>
  <si>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</si>
  <si>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</si>
  <si>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</si>
  <si>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</si>
  <si>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</si>
  <si>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</si>
  <si>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</si>
  <si>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</si>
  <si>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</si>
  <si>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</si>
  <si>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</si>
  <si>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</si>
  <si>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</si>
  <si>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</si>
  <si>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</si>
  <si>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</si>
  <si>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</si>
  <si>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</si>
  <si>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</si>
  <si>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</si>
  <si>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</si>
  <si>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</si>
  <si>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</si>
  <si>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</si>
  <si>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</si>
  <si>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</si>
  <si>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</si>
  <si>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</si>
  <si>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</si>
  <si>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</si>
  <si>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</si>
  <si>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</si>
  <si>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</si>
  <si>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</si>
  <si>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</si>
  <si>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</si>
  <si>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</si>
  <si>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</si>
  <si>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</si>
  <si>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</si>
  <si>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</si>
  <si>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</si>
  <si>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</si>
  <si>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</si>
  <si>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</si>
  <si>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</si>
  <si>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</si>
  <si>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</si>
  <si>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</si>
  <si>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</si>
  <si>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</si>
  <si>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</si>
  <si>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</si>
  <si>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</si>
  <si>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</si>
  <si>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</si>
  <si>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</si>
  <si>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</si>
  <si>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</si>
  <si>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</si>
  <si>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</si>
  <si>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</si>
  <si>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</si>
  <si>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</si>
  <si>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</si>
  <si>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</si>
  <si>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</si>
  <si>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</si>
  <si>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</si>
  <si>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</si>
  <si>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</si>
  <si>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</si>
  <si>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</si>
  <si>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</si>
  <si>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</si>
  <si>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</si>
  <si>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</si>
  <si>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</si>
  <si>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</si>
  <si>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</si>
  <si>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</si>
  <si>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</si>
  <si>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</si>
  <si>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</si>
  <si>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</si>
  <si>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</si>
  <si>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</si>
  <si>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</si>
  <si>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</si>
  <si>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</si>
  <si>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</si>
  <si>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</si>
  <si>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</si>
  <si>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</si>
  <si>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</si>
  <si>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</si>
  <si>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</si>
  <si>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</si>
  <si>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</si>
  <si>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</si>
  <si>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</si>
  <si>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</si>
  <si>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</si>
  <si>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</si>
  <si>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</si>
  <si>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</si>
  <si>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</si>
  <si>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</si>
  <si>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</si>
  <si>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</si>
  <si>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</si>
  <si>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</si>
  <si>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</si>
  <si>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</si>
  <si>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</si>
  <si>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</si>
  <si>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</si>
  <si>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</si>
  <si>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</si>
  <si>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</si>
  <si>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</si>
  <si>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</si>
  <si>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</si>
  <si>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</si>
  <si>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</si>
  <si>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</si>
  <si>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</si>
  <si>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</si>
  <si>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</si>
  <si>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</si>
  <si>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</si>
  <si>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</si>
  <si>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</si>
  <si>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</si>
  <si>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</si>
  <si>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</si>
  <si>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</si>
  <si>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</si>
  <si>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</si>
  <si>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</si>
  <si>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</si>
  <si>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</si>
  <si>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</si>
  <si>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</si>
  <si>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</si>
  <si>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</si>
  <si>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</si>
  <si>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</si>
  <si>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</si>
  <si>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</si>
  <si>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</si>
  <si>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</si>
  <si>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</si>
  <si>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</si>
  <si>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</si>
  <si>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</si>
  <si>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</si>
  <si>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</si>
  <si>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</si>
  <si>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</si>
  <si>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</si>
  <si>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</si>
  <si>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</si>
  <si>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</si>
  <si>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</si>
  <si>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</si>
  <si>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</si>
  <si>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</si>
  <si>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</si>
  <si>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</si>
  <si>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</si>
  <si>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</si>
  <si>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</si>
  <si>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</si>
  <si>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</si>
  <si>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</si>
  <si>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</si>
  <si>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</si>
  <si>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</si>
  <si>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</si>
  <si>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</si>
  <si>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</si>
  <si>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</si>
  <si>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</si>
  <si>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</si>
  <si>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</si>
  <si>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</si>
  <si>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</si>
  <si>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</si>
  <si>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</si>
  <si>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</si>
  <si>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</si>
  <si>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</si>
  <si>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</si>
  <si>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</si>
  <si>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</si>
  <si>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</si>
  <si>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</si>
  <si>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</si>
  <si>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</si>
  <si>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</si>
  <si>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</si>
  <si>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</si>
  <si>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</si>
  <si>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</si>
  <si>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</si>
  <si>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</si>
  <si>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</si>
  <si>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</si>
  <si>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</si>
  <si>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</si>
  <si>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</si>
  <si>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</si>
  <si>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</si>
  <si>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</si>
  <si>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</si>
  <si>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</si>
  <si>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</si>
  <si>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</si>
  <si>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</si>
  <si>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</si>
  <si>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</si>
  <si>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</si>
  <si>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</si>
  <si>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</si>
  <si>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</si>
  <si>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</si>
  <si>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</si>
  <si>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</si>
  <si>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</si>
  <si>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</si>
  <si>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</si>
  <si>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</si>
  <si>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</si>
  <si>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</si>
  <si>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</si>
  <si>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</si>
  <si>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</si>
  <si>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</si>
  <si>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</si>
  <si>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</si>
  <si>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</si>
  <si>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</si>
  <si>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</si>
  <si>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</si>
  <si>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</si>
  <si>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</si>
  <si>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</si>
  <si>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</si>
  <si>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</si>
  <si>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</si>
  <si>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</si>
  <si>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</si>
  <si>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</si>
  <si>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</si>
  <si>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</si>
  <si>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</si>
  <si>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</si>
  <si>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</si>
  <si>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</si>
  <si>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</si>
  <si>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</si>
  <si>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</si>
  <si>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</si>
  <si>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</si>
  <si>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</si>
  <si>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</si>
  <si>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</si>
  <si>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</si>
  <si>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</si>
  <si>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</si>
  <si>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</si>
  <si>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</si>
  <si>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</si>
  <si>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</si>
  <si>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</si>
  <si>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</si>
  <si>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</si>
  <si>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</si>
  <si>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</si>
  <si>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</si>
  <si>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</si>
  <si>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</si>
  <si>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</si>
  <si>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</si>
  <si>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</si>
  <si>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</si>
  <si>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</si>
  <si>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</si>
  <si>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</si>
  <si>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</si>
  <si>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</si>
  <si>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</si>
  <si>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</si>
  <si>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</si>
  <si>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</si>
  <si>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</si>
  <si>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03333710</t>
  </si>
  <si>
    <t>040000358</t>
  </si>
  <si>
    <t>27531244647</t>
  </si>
  <si>
    <t>Brodogradilište Viktor Lenac d.d.</t>
  </si>
  <si>
    <t>Rijeka</t>
  </si>
  <si>
    <t>Martinšćica bb</t>
  </si>
  <si>
    <t>www.lenac.hr</t>
  </si>
  <si>
    <t>viktor.lenac@lenac.hr</t>
  </si>
  <si>
    <t>Primorsko-Goranska</t>
  </si>
  <si>
    <t>Ne</t>
  </si>
  <si>
    <t>3011</t>
  </si>
  <si>
    <t>u kunama</t>
  </si>
  <si>
    <t>Obveznik:  Brodogradilište Viktor Lenac d.d.</t>
  </si>
  <si>
    <t>u razdoblju 01.01.2011. do 31.12.2011.</t>
  </si>
  <si>
    <t>Obveznik: Brodogradilište Viktor Lenac d.d.</t>
  </si>
  <si>
    <t>Divna Pjevalica</t>
  </si>
  <si>
    <t>051405616</t>
  </si>
  <si>
    <t>051217304</t>
  </si>
  <si>
    <t>divna.pjevalica@lenac.hr</t>
  </si>
  <si>
    <t>Sandra Uzelac</t>
  </si>
  <si>
    <t>stanje na dan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</si>
</sst>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32" borderId="10" xfId="0" applyNumberFormat="1" applyFont="1" applyFill="1" applyBorder="1" applyAlignment="1" applyProtection="1">
      <alignment vertical="center"/>
      <protection hidden="1"/>
    </xf>
    <xf numFmtId="3" fontId="6" fillId="32" borderId="16" xfId="0" applyNumberFormat="1" applyFont="1" applyFill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32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8" xfId="58" applyFont="1" applyBorder="1" applyAlignment="1">
      <alignment horizontal="left" vertical="center"/>
      <protection/>
    </xf>
    <xf numFmtId="1" fontId="2" fillId="32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2" fillId="32" borderId="27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13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2" borderId="27" xfId="53" applyNumberFormat="1" applyFill="1" applyBorder="1" applyAlignment="1" applyProtection="1">
      <alignment horizontal="left" vertical="center"/>
      <protection hidden="1" locked="0"/>
    </xf>
    <xf numFmtId="49" fontId="9" fillId="32" borderId="27" xfId="58" applyNumberFormat="1" applyFont="1" applyFill="1" applyBorder="1" applyAlignment="1" applyProtection="1">
      <alignment horizontal="left" vertical="center"/>
      <protection hidden="1" locked="0"/>
    </xf>
    <xf numFmtId="49" fontId="9" fillId="0" borderId="25" xfId="58" applyNumberFormat="1" applyFont="1" applyBorder="1" applyAlignment="1" applyProtection="1">
      <alignment horizontal="left" vertical="center"/>
      <protection hidden="1" locked="0"/>
    </xf>
    <xf numFmtId="0" fontId="0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1" fillId="0" borderId="25" xfId="0" applyFont="1" applyFill="1" applyBorder="1" applyAlignment="1" applyProtection="1">
      <alignment horizontal="right" vertical="top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44" xfId="0" applyFont="1" applyFill="1" applyBorder="1" applyAlignment="1" applyProtection="1">
      <alignment horizontal="center" vertical="center" wrapText="1"/>
      <protection hidden="1"/>
    </xf>
    <xf numFmtId="0" fontId="2" fillId="33" borderId="45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9" fillId="34" borderId="35" xfId="0" applyFont="1" applyFill="1" applyBorder="1" applyAlignment="1">
      <alignment vertical="center" wrapText="1"/>
    </xf>
    <xf numFmtId="0" fontId="9" fillId="34" borderId="3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>
      <alignment horizontal="left" vertical="center" wrapText="1"/>
    </xf>
    <xf numFmtId="0" fontId="2" fillId="36" borderId="35" xfId="0" applyFont="1" applyFill="1" applyBorder="1" applyAlignment="1">
      <alignment horizontal="left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G51" sqref="G51"/>
    </sheetView>
  </sheetViews>
  <sheetFormatPr defaultColWidth="9.140625" defaultRowHeight="12.75"/>
  <cols>
    <col min="1" max="1" width="9.140625" style="22" customWidth="1"/>
    <col min="2" max="2" width="13.00390625" style="22" customWidth="1"/>
    <col min="3" max="6" width="9.140625" style="22" customWidth="1"/>
    <col min="7" max="7" width="15.140625" style="22" customWidth="1"/>
    <col min="8" max="8" width="19.28125" style="22" customWidth="1"/>
    <col min="9" max="9" width="14.421875" style="22" customWidth="1"/>
    <col min="10" max="16384" width="9.140625" style="22" customWidth="1"/>
  </cols>
  <sheetData>
    <row r="1" spans="1:12" ht="15.75">
      <c r="A1" s="165" t="s">
        <v>256</v>
      </c>
      <c r="B1" s="165"/>
      <c r="C1" s="165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26" t="s">
        <v>257</v>
      </c>
      <c r="B2" s="126"/>
      <c r="C2" s="126"/>
      <c r="D2" s="127"/>
      <c r="E2" s="23">
        <v>40544</v>
      </c>
      <c r="F2" s="24"/>
      <c r="G2" s="25" t="s">
        <v>258</v>
      </c>
      <c r="H2" s="23">
        <v>40908</v>
      </c>
      <c r="I2" s="26"/>
      <c r="J2" s="21"/>
      <c r="K2" s="21"/>
      <c r="L2" s="21"/>
    </row>
    <row r="3" spans="1:12" ht="12.75">
      <c r="A3" s="27"/>
      <c r="B3" s="27"/>
      <c r="C3" s="27"/>
      <c r="D3" s="27"/>
      <c r="E3" s="28"/>
      <c r="F3" s="28"/>
      <c r="G3" s="27"/>
      <c r="H3" s="27"/>
      <c r="I3" s="29"/>
      <c r="J3" s="21"/>
      <c r="K3" s="21"/>
      <c r="L3" s="21"/>
    </row>
    <row r="4" spans="1:12" ht="15">
      <c r="A4" s="128" t="s">
        <v>259</v>
      </c>
      <c r="B4" s="128"/>
      <c r="C4" s="128"/>
      <c r="D4" s="128"/>
      <c r="E4" s="128"/>
      <c r="F4" s="128"/>
      <c r="G4" s="128"/>
      <c r="H4" s="128"/>
      <c r="I4" s="128"/>
      <c r="J4" s="21"/>
      <c r="K4" s="21"/>
      <c r="L4" s="21"/>
    </row>
    <row r="5" spans="1:12" ht="12.75">
      <c r="A5" s="30"/>
      <c r="B5" s="30"/>
      <c r="C5" s="30"/>
      <c r="D5" s="31"/>
      <c r="E5" s="32"/>
      <c r="F5" s="33"/>
      <c r="G5" s="34"/>
      <c r="H5" s="35"/>
      <c r="I5" s="36"/>
      <c r="J5" s="21"/>
      <c r="K5" s="21"/>
      <c r="L5" s="21"/>
    </row>
    <row r="6" spans="1:12" ht="12.75">
      <c r="A6" s="129" t="s">
        <v>260</v>
      </c>
      <c r="B6" s="130"/>
      <c r="C6" s="124" t="s">
        <v>324</v>
      </c>
      <c r="D6" s="125"/>
      <c r="E6" s="131"/>
      <c r="F6" s="131"/>
      <c r="G6" s="131"/>
      <c r="H6" s="131"/>
      <c r="I6" s="38"/>
      <c r="J6" s="21"/>
      <c r="K6" s="21"/>
      <c r="L6" s="21"/>
    </row>
    <row r="7" spans="1:12" ht="12.75">
      <c r="A7" s="39"/>
      <c r="B7" s="39"/>
      <c r="C7" s="30"/>
      <c r="D7" s="30"/>
      <c r="E7" s="131"/>
      <c r="F7" s="131"/>
      <c r="G7" s="131"/>
      <c r="H7" s="131"/>
      <c r="I7" s="38"/>
      <c r="J7" s="21"/>
      <c r="K7" s="21"/>
      <c r="L7" s="21"/>
    </row>
    <row r="8" spans="1:12" ht="12.75">
      <c r="A8" s="132" t="s">
        <v>261</v>
      </c>
      <c r="B8" s="133"/>
      <c r="C8" s="124" t="s">
        <v>325</v>
      </c>
      <c r="D8" s="125"/>
      <c r="E8" s="131"/>
      <c r="F8" s="131"/>
      <c r="G8" s="131"/>
      <c r="H8" s="131"/>
      <c r="I8" s="31"/>
      <c r="J8" s="21"/>
      <c r="K8" s="21"/>
      <c r="L8" s="21"/>
    </row>
    <row r="9" spans="1:12" ht="12.75">
      <c r="A9" s="40"/>
      <c r="B9" s="40"/>
      <c r="C9" s="41"/>
      <c r="D9" s="30"/>
      <c r="E9" s="30"/>
      <c r="F9" s="30"/>
      <c r="G9" s="30"/>
      <c r="H9" s="30"/>
      <c r="I9" s="30"/>
      <c r="J9" s="21"/>
      <c r="K9" s="21"/>
      <c r="L9" s="21"/>
    </row>
    <row r="10" spans="1:12" ht="12.75">
      <c r="A10" s="121" t="s">
        <v>262</v>
      </c>
      <c r="B10" s="122"/>
      <c r="C10" s="124" t="s">
        <v>326</v>
      </c>
      <c r="D10" s="125"/>
      <c r="E10" s="30"/>
      <c r="F10" s="30"/>
      <c r="G10" s="30"/>
      <c r="H10" s="30"/>
      <c r="I10" s="30"/>
      <c r="J10" s="21"/>
      <c r="K10" s="21"/>
      <c r="L10" s="21"/>
    </row>
    <row r="11" spans="1:12" ht="12.75">
      <c r="A11" s="123"/>
      <c r="B11" s="123"/>
      <c r="C11" s="30"/>
      <c r="D11" s="30"/>
      <c r="E11" s="30"/>
      <c r="F11" s="30"/>
      <c r="G11" s="30"/>
      <c r="H11" s="30"/>
      <c r="I11" s="30"/>
      <c r="J11" s="21"/>
      <c r="K11" s="21"/>
      <c r="L11" s="21"/>
    </row>
    <row r="12" spans="1:12" ht="12.75">
      <c r="A12" s="129" t="s">
        <v>263</v>
      </c>
      <c r="B12" s="130"/>
      <c r="C12" s="134" t="s">
        <v>327</v>
      </c>
      <c r="D12" s="139"/>
      <c r="E12" s="139"/>
      <c r="F12" s="139"/>
      <c r="G12" s="139"/>
      <c r="H12" s="139"/>
      <c r="I12" s="140"/>
      <c r="J12" s="21"/>
      <c r="K12" s="21"/>
      <c r="L12" s="21"/>
    </row>
    <row r="13" spans="1:12" ht="12.75">
      <c r="A13" s="39"/>
      <c r="B13" s="39"/>
      <c r="C13" s="42"/>
      <c r="D13" s="30"/>
      <c r="E13" s="30"/>
      <c r="F13" s="30"/>
      <c r="G13" s="30"/>
      <c r="H13" s="30"/>
      <c r="I13" s="30"/>
      <c r="J13" s="21"/>
      <c r="K13" s="21"/>
      <c r="L13" s="21"/>
    </row>
    <row r="14" spans="1:12" ht="12.75">
      <c r="A14" s="129" t="s">
        <v>264</v>
      </c>
      <c r="B14" s="130"/>
      <c r="C14" s="141">
        <v>51000</v>
      </c>
      <c r="D14" s="142"/>
      <c r="E14" s="30"/>
      <c r="F14" s="134" t="s">
        <v>328</v>
      </c>
      <c r="G14" s="139"/>
      <c r="H14" s="139"/>
      <c r="I14" s="140"/>
      <c r="J14" s="21"/>
      <c r="K14" s="21"/>
      <c r="L14" s="21"/>
    </row>
    <row r="15" spans="1:12" ht="12.75">
      <c r="A15" s="39"/>
      <c r="B15" s="39"/>
      <c r="C15" s="30"/>
      <c r="D15" s="30"/>
      <c r="E15" s="30"/>
      <c r="F15" s="30"/>
      <c r="G15" s="30"/>
      <c r="H15" s="30"/>
      <c r="I15" s="30"/>
      <c r="J15" s="21"/>
      <c r="K15" s="21"/>
      <c r="L15" s="21"/>
    </row>
    <row r="16" spans="1:12" ht="12.75">
      <c r="A16" s="129" t="s">
        <v>265</v>
      </c>
      <c r="B16" s="130"/>
      <c r="C16" s="134" t="s">
        <v>329</v>
      </c>
      <c r="D16" s="139"/>
      <c r="E16" s="139"/>
      <c r="F16" s="139"/>
      <c r="G16" s="139"/>
      <c r="H16" s="139"/>
      <c r="I16" s="140"/>
      <c r="J16" s="21"/>
      <c r="K16" s="21"/>
      <c r="L16" s="21"/>
    </row>
    <row r="17" spans="1:12" ht="12.75">
      <c r="A17" s="39"/>
      <c r="B17" s="39"/>
      <c r="C17" s="30"/>
      <c r="D17" s="30"/>
      <c r="E17" s="30"/>
      <c r="F17" s="30"/>
      <c r="G17" s="30"/>
      <c r="H17" s="30"/>
      <c r="I17" s="30"/>
      <c r="J17" s="21"/>
      <c r="K17" s="21"/>
      <c r="L17" s="21"/>
    </row>
    <row r="18" spans="1:12" ht="12.75">
      <c r="A18" s="129" t="s">
        <v>266</v>
      </c>
      <c r="B18" s="130"/>
      <c r="C18" s="143" t="s">
        <v>331</v>
      </c>
      <c r="D18" s="144"/>
      <c r="E18" s="144"/>
      <c r="F18" s="144"/>
      <c r="G18" s="144"/>
      <c r="H18" s="144"/>
      <c r="I18" s="145"/>
      <c r="J18" s="21"/>
      <c r="K18" s="21"/>
      <c r="L18" s="21"/>
    </row>
    <row r="19" spans="1:12" ht="12.75">
      <c r="A19" s="39"/>
      <c r="B19" s="39"/>
      <c r="C19" s="42"/>
      <c r="D19" s="30"/>
      <c r="E19" s="30"/>
      <c r="F19" s="30"/>
      <c r="G19" s="30"/>
      <c r="H19" s="30"/>
      <c r="I19" s="30"/>
      <c r="J19" s="21"/>
      <c r="K19" s="21"/>
      <c r="L19" s="21"/>
    </row>
    <row r="20" spans="1:12" ht="12.75">
      <c r="A20" s="129" t="s">
        <v>267</v>
      </c>
      <c r="B20" s="130"/>
      <c r="C20" s="143" t="s">
        <v>330</v>
      </c>
      <c r="D20" s="144"/>
      <c r="E20" s="144"/>
      <c r="F20" s="144"/>
      <c r="G20" s="144"/>
      <c r="H20" s="144"/>
      <c r="I20" s="145"/>
      <c r="J20" s="21"/>
      <c r="K20" s="21"/>
      <c r="L20" s="21"/>
    </row>
    <row r="21" spans="1:12" ht="12.75">
      <c r="A21" s="39"/>
      <c r="B21" s="39"/>
      <c r="C21" s="42"/>
      <c r="D21" s="30"/>
      <c r="E21" s="30"/>
      <c r="F21" s="30"/>
      <c r="G21" s="30"/>
      <c r="H21" s="30"/>
      <c r="I21" s="30"/>
      <c r="J21" s="21"/>
      <c r="K21" s="21"/>
      <c r="L21" s="21"/>
    </row>
    <row r="22" spans="1:12" ht="12.75">
      <c r="A22" s="129" t="s">
        <v>268</v>
      </c>
      <c r="B22" s="130"/>
      <c r="C22" s="43">
        <v>373</v>
      </c>
      <c r="D22" s="134" t="s">
        <v>328</v>
      </c>
      <c r="E22" s="135"/>
      <c r="F22" s="136"/>
      <c r="G22" s="137"/>
      <c r="H22" s="138"/>
      <c r="I22" s="45"/>
      <c r="J22" s="21"/>
      <c r="K22" s="21"/>
      <c r="L22" s="21"/>
    </row>
    <row r="23" spans="1:12" ht="12.75">
      <c r="A23" s="39"/>
      <c r="B23" s="39"/>
      <c r="C23" s="30"/>
      <c r="D23" s="46"/>
      <c r="E23" s="46"/>
      <c r="F23" s="46"/>
      <c r="G23" s="46"/>
      <c r="H23" s="30"/>
      <c r="I23" s="31"/>
      <c r="J23" s="21"/>
      <c r="K23" s="21"/>
      <c r="L23" s="21"/>
    </row>
    <row r="24" spans="1:12" ht="12.75">
      <c r="A24" s="129" t="s">
        <v>269</v>
      </c>
      <c r="B24" s="130"/>
      <c r="C24" s="43">
        <v>8</v>
      </c>
      <c r="D24" s="134" t="s">
        <v>332</v>
      </c>
      <c r="E24" s="135"/>
      <c r="F24" s="135"/>
      <c r="G24" s="136"/>
      <c r="H24" s="37" t="s">
        <v>270</v>
      </c>
      <c r="I24" s="47">
        <v>581</v>
      </c>
      <c r="J24" s="21"/>
      <c r="K24" s="21"/>
      <c r="L24" s="21"/>
    </row>
    <row r="25" spans="1:12" ht="12.75">
      <c r="A25" s="39"/>
      <c r="B25" s="39"/>
      <c r="C25" s="30"/>
      <c r="D25" s="46"/>
      <c r="E25" s="46"/>
      <c r="F25" s="46"/>
      <c r="G25" s="39"/>
      <c r="H25" s="39" t="s">
        <v>271</v>
      </c>
      <c r="I25" s="42"/>
      <c r="J25" s="21"/>
      <c r="K25" s="21"/>
      <c r="L25" s="21"/>
    </row>
    <row r="26" spans="1:12" ht="12.75">
      <c r="A26" s="129" t="s">
        <v>272</v>
      </c>
      <c r="B26" s="130"/>
      <c r="C26" s="48" t="s">
        <v>333</v>
      </c>
      <c r="D26" s="49"/>
      <c r="E26" s="21"/>
      <c r="F26" s="50"/>
      <c r="G26" s="129" t="s">
        <v>273</v>
      </c>
      <c r="H26" s="130"/>
      <c r="I26" s="51" t="s">
        <v>334</v>
      </c>
      <c r="J26" s="21"/>
      <c r="K26" s="21"/>
      <c r="L26" s="21"/>
    </row>
    <row r="27" spans="1:12" ht="12.75">
      <c r="A27" s="39"/>
      <c r="B27" s="39"/>
      <c r="C27" s="30"/>
      <c r="D27" s="50"/>
      <c r="E27" s="50"/>
      <c r="F27" s="50"/>
      <c r="G27" s="50"/>
      <c r="H27" s="30"/>
      <c r="I27" s="52"/>
      <c r="J27" s="21"/>
      <c r="K27" s="21"/>
      <c r="L27" s="21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1"/>
      <c r="K28" s="21"/>
      <c r="L28" s="21"/>
    </row>
    <row r="29" spans="1:12" ht="12.75">
      <c r="A29" s="21"/>
      <c r="B29" s="21"/>
      <c r="C29" s="21"/>
      <c r="D29" s="36"/>
      <c r="E29" s="30"/>
      <c r="F29" s="30"/>
      <c r="G29" s="30"/>
      <c r="H29" s="53"/>
      <c r="I29" s="52"/>
      <c r="J29" s="21"/>
      <c r="K29" s="21"/>
      <c r="L29" s="21"/>
    </row>
    <row r="30" spans="1:12" ht="12.75">
      <c r="A30" s="146"/>
      <c r="B30" s="147"/>
      <c r="C30" s="147"/>
      <c r="D30" s="148"/>
      <c r="E30" s="146"/>
      <c r="F30" s="147"/>
      <c r="G30" s="147"/>
      <c r="H30" s="124"/>
      <c r="I30" s="125"/>
      <c r="J30" s="21"/>
      <c r="K30" s="21"/>
      <c r="L30" s="21"/>
    </row>
    <row r="31" spans="1:12" ht="12.75">
      <c r="A31" s="44"/>
      <c r="B31" s="44"/>
      <c r="C31" s="42"/>
      <c r="D31" s="155"/>
      <c r="E31" s="155"/>
      <c r="F31" s="155"/>
      <c r="G31" s="156"/>
      <c r="H31" s="30"/>
      <c r="I31" s="56"/>
      <c r="J31" s="21"/>
      <c r="K31" s="21"/>
      <c r="L31" s="21"/>
    </row>
    <row r="32" spans="1:12" ht="12.75">
      <c r="A32" s="146"/>
      <c r="B32" s="147"/>
      <c r="C32" s="147"/>
      <c r="D32" s="148"/>
      <c r="E32" s="146"/>
      <c r="F32" s="147"/>
      <c r="G32" s="147"/>
      <c r="H32" s="124"/>
      <c r="I32" s="125"/>
      <c r="J32" s="21"/>
      <c r="K32" s="21"/>
      <c r="L32" s="21"/>
    </row>
    <row r="33" spans="1:12" ht="12.75">
      <c r="A33" s="44"/>
      <c r="B33" s="44"/>
      <c r="C33" s="42"/>
      <c r="D33" s="54"/>
      <c r="E33" s="54"/>
      <c r="F33" s="54"/>
      <c r="G33" s="55"/>
      <c r="H33" s="30"/>
      <c r="I33" s="57"/>
      <c r="J33" s="21"/>
      <c r="K33" s="21"/>
      <c r="L33" s="21"/>
    </row>
    <row r="34" spans="1:12" ht="12.75">
      <c r="A34" s="146"/>
      <c r="B34" s="147"/>
      <c r="C34" s="147"/>
      <c r="D34" s="148"/>
      <c r="E34" s="146"/>
      <c r="F34" s="147"/>
      <c r="G34" s="147"/>
      <c r="H34" s="124"/>
      <c r="I34" s="125"/>
      <c r="J34" s="21"/>
      <c r="K34" s="21"/>
      <c r="L34" s="21"/>
    </row>
    <row r="35" spans="1:12" ht="12.75">
      <c r="A35" s="44"/>
      <c r="B35" s="44"/>
      <c r="C35" s="42"/>
      <c r="D35" s="54"/>
      <c r="E35" s="54"/>
      <c r="F35" s="54"/>
      <c r="G35" s="55"/>
      <c r="H35" s="30"/>
      <c r="I35" s="57"/>
      <c r="J35" s="21"/>
      <c r="K35" s="21"/>
      <c r="L35" s="21"/>
    </row>
    <row r="36" spans="1:12" ht="12.75">
      <c r="A36" s="146"/>
      <c r="B36" s="147"/>
      <c r="C36" s="147"/>
      <c r="D36" s="148"/>
      <c r="E36" s="146"/>
      <c r="F36" s="147"/>
      <c r="G36" s="147"/>
      <c r="H36" s="124"/>
      <c r="I36" s="125"/>
      <c r="J36" s="21"/>
      <c r="K36" s="21"/>
      <c r="L36" s="21"/>
    </row>
    <row r="37" spans="1:12" ht="12.75">
      <c r="A37" s="58"/>
      <c r="B37" s="58"/>
      <c r="C37" s="158"/>
      <c r="D37" s="159"/>
      <c r="E37" s="30"/>
      <c r="F37" s="158"/>
      <c r="G37" s="159"/>
      <c r="H37" s="30"/>
      <c r="I37" s="30"/>
      <c r="J37" s="21"/>
      <c r="K37" s="21"/>
      <c r="L37" s="21"/>
    </row>
    <row r="38" spans="1:12" ht="12.75">
      <c r="A38" s="146"/>
      <c r="B38" s="147"/>
      <c r="C38" s="147"/>
      <c r="D38" s="148"/>
      <c r="E38" s="146"/>
      <c r="F38" s="147"/>
      <c r="G38" s="147"/>
      <c r="H38" s="124"/>
      <c r="I38" s="125"/>
      <c r="J38" s="21"/>
      <c r="K38" s="21"/>
      <c r="L38" s="21"/>
    </row>
    <row r="39" spans="1:12" ht="12.75">
      <c r="A39" s="58"/>
      <c r="B39" s="58"/>
      <c r="C39" s="59"/>
      <c r="D39" s="60"/>
      <c r="E39" s="30"/>
      <c r="F39" s="59"/>
      <c r="G39" s="60"/>
      <c r="H39" s="30"/>
      <c r="I39" s="30"/>
      <c r="J39" s="21"/>
      <c r="K39" s="21"/>
      <c r="L39" s="21"/>
    </row>
    <row r="40" spans="1:12" ht="12.75">
      <c r="A40" s="146"/>
      <c r="B40" s="147"/>
      <c r="C40" s="147"/>
      <c r="D40" s="148"/>
      <c r="E40" s="146"/>
      <c r="F40" s="147"/>
      <c r="G40" s="147"/>
      <c r="H40" s="124"/>
      <c r="I40" s="125"/>
      <c r="J40" s="21"/>
      <c r="K40" s="21"/>
      <c r="L40" s="21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1"/>
      <c r="K41" s="21"/>
      <c r="L41" s="21"/>
    </row>
    <row r="42" spans="1:12" ht="12.75">
      <c r="A42" s="58"/>
      <c r="B42" s="58"/>
      <c r="C42" s="59"/>
      <c r="D42" s="60"/>
      <c r="E42" s="30"/>
      <c r="F42" s="59"/>
      <c r="G42" s="60"/>
      <c r="H42" s="30"/>
      <c r="I42" s="30"/>
      <c r="J42" s="21"/>
      <c r="K42" s="21"/>
      <c r="L42" s="21"/>
    </row>
    <row r="43" spans="1:12" ht="12.75">
      <c r="A43" s="65"/>
      <c r="B43" s="65"/>
      <c r="C43" s="65"/>
      <c r="D43" s="41"/>
      <c r="E43" s="41"/>
      <c r="F43" s="65"/>
      <c r="G43" s="41"/>
      <c r="H43" s="41"/>
      <c r="I43" s="41"/>
      <c r="J43" s="21"/>
      <c r="K43" s="21"/>
      <c r="L43" s="21"/>
    </row>
    <row r="44" spans="1:12" ht="12.75">
      <c r="A44" s="160" t="s">
        <v>277</v>
      </c>
      <c r="B44" s="161"/>
      <c r="C44" s="124"/>
      <c r="D44" s="125"/>
      <c r="E44" s="31"/>
      <c r="F44" s="134"/>
      <c r="G44" s="147"/>
      <c r="H44" s="147"/>
      <c r="I44" s="148"/>
      <c r="J44" s="21"/>
      <c r="K44" s="21"/>
      <c r="L44" s="21"/>
    </row>
    <row r="45" spans="1:12" ht="12.75">
      <c r="A45" s="58"/>
      <c r="B45" s="58"/>
      <c r="C45" s="158"/>
      <c r="D45" s="159"/>
      <c r="E45" s="30"/>
      <c r="F45" s="158"/>
      <c r="G45" s="166"/>
      <c r="H45" s="66"/>
      <c r="I45" s="66"/>
      <c r="J45" s="21"/>
      <c r="K45" s="21"/>
      <c r="L45" s="21"/>
    </row>
    <row r="46" spans="1:12" ht="12.75">
      <c r="A46" s="160" t="s">
        <v>278</v>
      </c>
      <c r="B46" s="161"/>
      <c r="C46" s="134" t="s">
        <v>339</v>
      </c>
      <c r="D46" s="157"/>
      <c r="E46" s="157"/>
      <c r="F46" s="157"/>
      <c r="G46" s="157"/>
      <c r="H46" s="157"/>
      <c r="I46" s="157"/>
      <c r="J46" s="21"/>
      <c r="K46" s="21"/>
      <c r="L46" s="21"/>
    </row>
    <row r="47" spans="1:12" ht="12.75">
      <c r="A47" s="39"/>
      <c r="B47" s="39"/>
      <c r="C47" s="67" t="s">
        <v>279</v>
      </c>
      <c r="D47" s="31"/>
      <c r="E47" s="31"/>
      <c r="F47" s="31"/>
      <c r="G47" s="31"/>
      <c r="H47" s="31"/>
      <c r="I47" s="31"/>
      <c r="J47" s="21"/>
      <c r="K47" s="21"/>
      <c r="L47" s="21"/>
    </row>
    <row r="48" spans="1:12" ht="12.75">
      <c r="A48" s="160" t="s">
        <v>280</v>
      </c>
      <c r="B48" s="161"/>
      <c r="C48" s="162" t="s">
        <v>340</v>
      </c>
      <c r="D48" s="163"/>
      <c r="E48" s="164"/>
      <c r="F48" s="31"/>
      <c r="G48" s="37" t="s">
        <v>281</v>
      </c>
      <c r="H48" s="162" t="s">
        <v>341</v>
      </c>
      <c r="I48" s="164"/>
      <c r="J48" s="21"/>
      <c r="K48" s="21"/>
      <c r="L48" s="21"/>
    </row>
    <row r="49" spans="1:12" ht="12.75">
      <c r="A49" s="39"/>
      <c r="B49" s="39"/>
      <c r="C49" s="67"/>
      <c r="D49" s="31"/>
      <c r="E49" s="31"/>
      <c r="F49" s="31"/>
      <c r="G49" s="31"/>
      <c r="H49" s="31"/>
      <c r="I49" s="31"/>
      <c r="J49" s="21"/>
      <c r="K49" s="21"/>
      <c r="L49" s="21"/>
    </row>
    <row r="50" spans="1:12" ht="12.75">
      <c r="A50" s="160" t="s">
        <v>266</v>
      </c>
      <c r="B50" s="161"/>
      <c r="C50" s="169" t="s">
        <v>342</v>
      </c>
      <c r="D50" s="163"/>
      <c r="E50" s="163"/>
      <c r="F50" s="163"/>
      <c r="G50" s="163"/>
      <c r="H50" s="163"/>
      <c r="I50" s="164"/>
      <c r="J50" s="21"/>
      <c r="K50" s="21"/>
      <c r="L50" s="21"/>
    </row>
    <row r="51" spans="1:12" ht="12.75">
      <c r="A51" s="39"/>
      <c r="B51" s="39"/>
      <c r="C51" s="31"/>
      <c r="D51" s="31"/>
      <c r="E51" s="31"/>
      <c r="F51" s="31"/>
      <c r="G51" s="31"/>
      <c r="H51" s="31"/>
      <c r="I51" s="31"/>
      <c r="J51" s="21"/>
      <c r="K51" s="21"/>
      <c r="L51" s="21"/>
    </row>
    <row r="52" spans="1:12" ht="12.75">
      <c r="A52" s="129" t="s">
        <v>282</v>
      </c>
      <c r="B52" s="130"/>
      <c r="C52" s="170" t="s">
        <v>343</v>
      </c>
      <c r="D52" s="171"/>
      <c r="E52" s="171"/>
      <c r="F52" s="171"/>
      <c r="G52" s="171"/>
      <c r="H52" s="171"/>
      <c r="I52" s="172"/>
      <c r="J52" s="21"/>
      <c r="K52" s="21"/>
      <c r="L52" s="21"/>
    </row>
    <row r="53" spans="1:12" ht="12.75">
      <c r="A53" s="68"/>
      <c r="B53" s="68"/>
      <c r="C53" s="175" t="s">
        <v>283</v>
      </c>
      <c r="D53" s="175"/>
      <c r="E53" s="175"/>
      <c r="F53" s="175"/>
      <c r="G53" s="175"/>
      <c r="H53" s="175"/>
      <c r="I53" s="70"/>
      <c r="J53" s="21"/>
      <c r="K53" s="21"/>
      <c r="L53" s="21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1"/>
      <c r="K54" s="21"/>
      <c r="L54" s="21"/>
    </row>
    <row r="55" spans="1:12" ht="12.75">
      <c r="A55" s="68"/>
      <c r="B55" s="173" t="s">
        <v>284</v>
      </c>
      <c r="C55" s="174"/>
      <c r="D55" s="174"/>
      <c r="E55" s="174"/>
      <c r="F55" s="112"/>
      <c r="G55" s="112"/>
      <c r="H55" s="113"/>
      <c r="I55" s="113"/>
      <c r="J55" s="21"/>
      <c r="K55" s="21"/>
      <c r="L55" s="21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9" t="s">
        <v>317</v>
      </c>
      <c r="I56" s="179"/>
      <c r="J56" s="21"/>
      <c r="K56" s="21"/>
      <c r="L56" s="21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9"/>
      <c r="I57" s="179"/>
      <c r="J57" s="21"/>
      <c r="K57" s="21"/>
      <c r="L57" s="21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9"/>
      <c r="I58" s="179"/>
      <c r="J58" s="21"/>
      <c r="K58" s="21"/>
      <c r="L58" s="21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9"/>
      <c r="I59" s="179"/>
      <c r="J59" s="21"/>
      <c r="K59" s="21"/>
      <c r="L59" s="21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9"/>
      <c r="I60" s="179"/>
      <c r="J60" s="21"/>
      <c r="K60" s="21"/>
      <c r="L60" s="21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1"/>
      <c r="K61" s="21"/>
      <c r="L61" s="21"/>
    </row>
    <row r="62" spans="1:12" ht="13.5" thickBot="1">
      <c r="A62" s="71" t="s">
        <v>285</v>
      </c>
      <c r="B62" s="31"/>
      <c r="C62" s="31"/>
      <c r="D62" s="31"/>
      <c r="E62" s="31"/>
      <c r="F62" s="31"/>
      <c r="G62" s="72"/>
      <c r="H62" s="73"/>
      <c r="I62" s="72"/>
      <c r="J62" s="21"/>
      <c r="K62" s="21"/>
      <c r="L62" s="21"/>
    </row>
    <row r="63" spans="1:12" ht="12.75">
      <c r="A63" s="31"/>
      <c r="B63" s="31"/>
      <c r="C63" s="31"/>
      <c r="D63" s="31"/>
      <c r="E63" s="68" t="s">
        <v>286</v>
      </c>
      <c r="F63" s="21"/>
      <c r="G63" s="176" t="s">
        <v>287</v>
      </c>
      <c r="H63" s="177"/>
      <c r="I63" s="178"/>
      <c r="J63" s="21"/>
      <c r="K63" s="21"/>
      <c r="L63" s="21"/>
    </row>
    <row r="64" spans="1:12" ht="12.75">
      <c r="A64" s="74"/>
      <c r="B64" s="74"/>
      <c r="C64" s="36"/>
      <c r="D64" s="36"/>
      <c r="E64" s="36"/>
      <c r="F64" s="36"/>
      <c r="G64" s="167"/>
      <c r="H64" s="168"/>
      <c r="I64" s="36"/>
      <c r="J64" s="21"/>
      <c r="K64" s="21"/>
      <c r="L64" s="2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J66" sqref="J66"/>
    </sheetView>
  </sheetViews>
  <sheetFormatPr defaultColWidth="9.140625" defaultRowHeight="12.75"/>
  <cols>
    <col min="10" max="10" width="9.8515625" style="0" bestFit="1" customWidth="1"/>
    <col min="11" max="11" width="11.421875" style="0" customWidth="1"/>
  </cols>
  <sheetData>
    <row r="1" spans="1:11" ht="12.75">
      <c r="A1" s="211" t="s">
        <v>159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344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217" t="s">
        <v>335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2.75">
      <c r="A4" s="218" t="s">
        <v>336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4.5" thickBot="1">
      <c r="A5" s="221" t="s">
        <v>61</v>
      </c>
      <c r="B5" s="222"/>
      <c r="C5" s="222"/>
      <c r="D5" s="222"/>
      <c r="E5" s="222"/>
      <c r="F5" s="222"/>
      <c r="G5" s="222"/>
      <c r="H5" s="223"/>
      <c r="I5" s="76" t="s">
        <v>288</v>
      </c>
      <c r="J5" s="77" t="s">
        <v>115</v>
      </c>
      <c r="K5" s="78" t="s">
        <v>116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0">
        <v>2</v>
      </c>
      <c r="J6" s="79">
        <v>3</v>
      </c>
      <c r="K6" s="79">
        <v>4</v>
      </c>
    </row>
    <row r="7" spans="1:11" ht="12.75">
      <c r="A7" s="225"/>
      <c r="B7" s="226"/>
      <c r="C7" s="226"/>
      <c r="D7" s="226"/>
      <c r="E7" s="226"/>
      <c r="F7" s="226"/>
      <c r="G7" s="226"/>
      <c r="H7" s="226"/>
      <c r="I7" s="226"/>
      <c r="J7" s="226"/>
      <c r="K7" s="227"/>
    </row>
    <row r="8" spans="1:11" ht="12.75">
      <c r="A8" s="189" t="s">
        <v>62</v>
      </c>
      <c r="B8" s="190"/>
      <c r="C8" s="190"/>
      <c r="D8" s="190"/>
      <c r="E8" s="190"/>
      <c r="F8" s="190"/>
      <c r="G8" s="190"/>
      <c r="H8" s="210"/>
      <c r="I8" s="6">
        <v>1</v>
      </c>
      <c r="J8" s="11">
        <v>0</v>
      </c>
      <c r="K8" s="11">
        <v>0</v>
      </c>
    </row>
    <row r="9" spans="1:11" ht="12.75">
      <c r="A9" s="199" t="s">
        <v>13</v>
      </c>
      <c r="B9" s="200"/>
      <c r="C9" s="200"/>
      <c r="D9" s="200"/>
      <c r="E9" s="200"/>
      <c r="F9" s="200"/>
      <c r="G9" s="200"/>
      <c r="H9" s="201"/>
      <c r="I9" s="4">
        <v>2</v>
      </c>
      <c r="J9" s="12">
        <f>J10+J17+J27+J36+J40</f>
        <v>126218678</v>
      </c>
      <c r="K9" s="12">
        <f>K10+K17+K27+K36+K40</f>
        <v>151618237</v>
      </c>
    </row>
    <row r="10" spans="1:11" ht="12.75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2575857</v>
      </c>
      <c r="K10" s="12">
        <f>SUM(K11:K16)</f>
        <v>4443987</v>
      </c>
    </row>
    <row r="11" spans="1:11" ht="12.75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>
        <v>0</v>
      </c>
      <c r="K11" s="13">
        <v>0</v>
      </c>
    </row>
    <row r="12" spans="1:11" ht="12.75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>
        <v>2575857</v>
      </c>
      <c r="K12" s="13">
        <v>4443987</v>
      </c>
    </row>
    <row r="13" spans="1:11" ht="12.75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>
        <v>0</v>
      </c>
      <c r="K13" s="13">
        <v>0</v>
      </c>
    </row>
    <row r="14" spans="1:11" ht="12.75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>
        <v>0</v>
      </c>
      <c r="K14" s="13">
        <v>0</v>
      </c>
    </row>
    <row r="15" spans="1:11" ht="12.75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>
        <v>0</v>
      </c>
      <c r="K15" s="13">
        <v>0</v>
      </c>
    </row>
    <row r="16" spans="1:11" ht="12.75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>
        <v>0</v>
      </c>
      <c r="K16" s="13">
        <v>0</v>
      </c>
    </row>
    <row r="17" spans="1:11" ht="12.75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122841544</v>
      </c>
      <c r="K17" s="12">
        <f>SUM(K18:K26)</f>
        <v>146351605</v>
      </c>
    </row>
    <row r="18" spans="1:11" ht="12.75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2251484</v>
      </c>
      <c r="K18" s="13">
        <v>2251484</v>
      </c>
    </row>
    <row r="19" spans="1:11" ht="12.75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3093984</v>
      </c>
      <c r="K19" s="13">
        <v>3070237</v>
      </c>
    </row>
    <row r="20" spans="1:11" ht="12.75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91054312</v>
      </c>
      <c r="K20" s="13">
        <v>99739254</v>
      </c>
    </row>
    <row r="21" spans="1:11" ht="12.75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4954299</v>
      </c>
      <c r="K21" s="13">
        <v>8016518</v>
      </c>
    </row>
    <row r="22" spans="1:11" ht="12.75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>
        <v>0</v>
      </c>
      <c r="K22" s="13">
        <v>0</v>
      </c>
    </row>
    <row r="23" spans="1:11" ht="12.75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>
        <v>509408</v>
      </c>
      <c r="K23" s="13">
        <v>22352199</v>
      </c>
    </row>
    <row r="24" spans="1:11" ht="12.75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>
        <v>20978057</v>
      </c>
      <c r="K24" s="13">
        <v>10921913</v>
      </c>
    </row>
    <row r="25" spans="1:11" ht="12.75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>
        <v>0</v>
      </c>
      <c r="K25" s="13">
        <v>0</v>
      </c>
    </row>
    <row r="26" spans="1:11" ht="12.75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>
        <v>0</v>
      </c>
      <c r="K26" s="13">
        <v>0</v>
      </c>
    </row>
    <row r="27" spans="1:11" ht="12.75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801277</v>
      </c>
      <c r="K27" s="12">
        <f>SUM(K28:K35)</f>
        <v>822645</v>
      </c>
    </row>
    <row r="28" spans="1:11" ht="12.75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f>763259+38018</f>
        <v>801277</v>
      </c>
      <c r="K28" s="13">
        <v>763259</v>
      </c>
    </row>
    <row r="29" spans="1:11" ht="12.75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>
        <v>0</v>
      </c>
      <c r="K29" s="13">
        <v>0</v>
      </c>
    </row>
    <row r="30" spans="1:11" ht="12.75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>
        <v>0</v>
      </c>
      <c r="K30" s="13">
        <v>0</v>
      </c>
    </row>
    <row r="31" spans="1:11" ht="12.75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>
        <v>0</v>
      </c>
      <c r="K31" s="13">
        <v>0</v>
      </c>
    </row>
    <row r="32" spans="1:11" ht="12.75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>
        <v>0</v>
      </c>
      <c r="K32" s="13">
        <v>0</v>
      </c>
    </row>
    <row r="33" spans="1:11" ht="12.75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>
        <v>0</v>
      </c>
      <c r="K33" s="13">
        <v>59386</v>
      </c>
    </row>
    <row r="34" spans="1:11" ht="12.75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>
        <v>0</v>
      </c>
      <c r="K34" s="13">
        <v>0</v>
      </c>
    </row>
    <row r="35" spans="1:11" ht="12.75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>
        <v>0</v>
      </c>
      <c r="K35" s="13">
        <v>0</v>
      </c>
    </row>
    <row r="36" spans="1:11" ht="12.75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>
        <v>0</v>
      </c>
      <c r="K37" s="13">
        <v>0</v>
      </c>
    </row>
    <row r="38" spans="1:11" ht="12.75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>
        <v>0</v>
      </c>
      <c r="K38" s="13">
        <v>0</v>
      </c>
    </row>
    <row r="39" spans="1:11" ht="12.75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>
        <v>0</v>
      </c>
      <c r="K39" s="13">
        <v>0</v>
      </c>
    </row>
    <row r="40" spans="1:11" ht="12.75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>
        <v>0</v>
      </c>
      <c r="K40" s="13">
        <v>0</v>
      </c>
    </row>
    <row r="41" spans="1:11" ht="12.75">
      <c r="A41" s="199" t="s">
        <v>248</v>
      </c>
      <c r="B41" s="200"/>
      <c r="C41" s="200"/>
      <c r="D41" s="200"/>
      <c r="E41" s="200"/>
      <c r="F41" s="200"/>
      <c r="G41" s="200"/>
      <c r="H41" s="201"/>
      <c r="I41" s="4">
        <v>34</v>
      </c>
      <c r="J41" s="12">
        <f>J42+J50+J57+J65</f>
        <v>130085760</v>
      </c>
      <c r="K41" s="12">
        <f>K42+K50+K57+K65</f>
        <v>158690738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20910867</v>
      </c>
      <c r="K42" s="12">
        <f>SUM(K43:K49)</f>
        <v>32897301</v>
      </c>
    </row>
    <row r="43" spans="1:11" ht="12.75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16960722</v>
      </c>
      <c r="K43" s="13">
        <v>30657682</v>
      </c>
    </row>
    <row r="44" spans="1:11" ht="12.75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>
        <v>3950145</v>
      </c>
      <c r="K44" s="13">
        <v>2239619</v>
      </c>
    </row>
    <row r="45" spans="1:11" ht="12.75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>
        <v>0</v>
      </c>
      <c r="K45" s="13">
        <v>0</v>
      </c>
    </row>
    <row r="46" spans="1:11" ht="12.75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0</v>
      </c>
      <c r="K46" s="13">
        <v>0</v>
      </c>
    </row>
    <row r="47" spans="1:11" ht="12.75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>
        <v>0</v>
      </c>
      <c r="K47" s="13">
        <v>0</v>
      </c>
    </row>
    <row r="48" spans="1:11" ht="12.75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>
        <v>0</v>
      </c>
      <c r="K48" s="13">
        <v>0</v>
      </c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>
        <v>0</v>
      </c>
      <c r="K49" s="13">
        <v>0</v>
      </c>
    </row>
    <row r="50" spans="1:11" ht="12.75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45259754</v>
      </c>
      <c r="K50" s="12">
        <f>SUM(K51:K56)</f>
        <v>63494508</v>
      </c>
    </row>
    <row r="51" spans="1:11" ht="12.75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>
        <v>78540</v>
      </c>
      <c r="K51" s="13">
        <v>158356</v>
      </c>
    </row>
    <row r="52" spans="1:11" ht="12.75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30261796</v>
      </c>
      <c r="K52" s="13">
        <v>48898057</v>
      </c>
    </row>
    <row r="53" spans="1:11" ht="12.75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>
        <v>0</v>
      </c>
      <c r="K53" s="13">
        <v>0</v>
      </c>
    </row>
    <row r="54" spans="1:11" ht="12.75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19466</v>
      </c>
      <c r="K54" s="13">
        <v>1000</v>
      </c>
    </row>
    <row r="55" spans="1:11" ht="12.75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9466374</v>
      </c>
      <c r="K55" s="13">
        <v>12222303</v>
      </c>
    </row>
    <row r="56" spans="1:11" ht="12.75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f>5433577+1</f>
        <v>5433578</v>
      </c>
      <c r="K56" s="13">
        <v>2214792</v>
      </c>
    </row>
    <row r="57" spans="1:11" ht="12.75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55848073</v>
      </c>
      <c r="K57" s="12">
        <f>SUM(K58:K64)</f>
        <v>59878388</v>
      </c>
    </row>
    <row r="58" spans="1:11" ht="12.75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>
        <v>0</v>
      </c>
      <c r="K58" s="13">
        <v>0</v>
      </c>
    </row>
    <row r="59" spans="1:11" ht="12.75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>
        <v>0</v>
      </c>
      <c r="K59" s="13">
        <v>0</v>
      </c>
    </row>
    <row r="60" spans="1:11" ht="12.75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>
        <v>0</v>
      </c>
      <c r="K60" s="13">
        <v>26464892</v>
      </c>
    </row>
    <row r="61" spans="1:11" ht="12.75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>
        <v>0</v>
      </c>
      <c r="K61" s="13">
        <v>0</v>
      </c>
    </row>
    <row r="62" spans="1:11" ht="12.75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>
        <v>0</v>
      </c>
      <c r="K62" s="13">
        <v>0</v>
      </c>
    </row>
    <row r="63" spans="1:11" ht="12.75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55848073</v>
      </c>
      <c r="K63" s="13">
        <f>59878388-K60</f>
        <v>33413496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>
        <v>0</v>
      </c>
      <c r="K64" s="13">
        <v>0</v>
      </c>
    </row>
    <row r="65" spans="1:11" ht="12.75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f>8067067-1</f>
        <v>8067066</v>
      </c>
      <c r="K65" s="13">
        <v>2420541</v>
      </c>
    </row>
    <row r="66" spans="1:11" ht="12.75">
      <c r="A66" s="199" t="s">
        <v>58</v>
      </c>
      <c r="B66" s="200"/>
      <c r="C66" s="200"/>
      <c r="D66" s="200"/>
      <c r="E66" s="200"/>
      <c r="F66" s="200"/>
      <c r="G66" s="200"/>
      <c r="H66" s="201"/>
      <c r="I66" s="4">
        <v>59</v>
      </c>
      <c r="J66" s="13">
        <v>18707705</v>
      </c>
      <c r="K66" s="13">
        <v>23469777</v>
      </c>
    </row>
    <row r="67" spans="1:11" ht="12.75">
      <c r="A67" s="199" t="s">
        <v>249</v>
      </c>
      <c r="B67" s="200"/>
      <c r="C67" s="200"/>
      <c r="D67" s="200"/>
      <c r="E67" s="200"/>
      <c r="F67" s="200"/>
      <c r="G67" s="200"/>
      <c r="H67" s="201"/>
      <c r="I67" s="4">
        <v>60</v>
      </c>
      <c r="J67" s="12">
        <f>J8+J9+J41+J66</f>
        <v>275012143</v>
      </c>
      <c r="K67" s="12">
        <f>K8+K9+K41+K66</f>
        <v>333778752</v>
      </c>
    </row>
    <row r="68" spans="1:11" ht="12.75">
      <c r="A68" s="205" t="s">
        <v>93</v>
      </c>
      <c r="B68" s="206"/>
      <c r="C68" s="206"/>
      <c r="D68" s="206"/>
      <c r="E68" s="206"/>
      <c r="F68" s="206"/>
      <c r="G68" s="206"/>
      <c r="H68" s="207"/>
      <c r="I68" s="5">
        <v>61</v>
      </c>
      <c r="J68" s="14">
        <v>0</v>
      </c>
      <c r="K68" s="14">
        <v>0</v>
      </c>
    </row>
    <row r="69" spans="1:11" ht="12.75">
      <c r="A69" s="185" t="s">
        <v>60</v>
      </c>
      <c r="B69" s="208"/>
      <c r="C69" s="208"/>
      <c r="D69" s="208"/>
      <c r="E69" s="208"/>
      <c r="F69" s="208"/>
      <c r="G69" s="208"/>
      <c r="H69" s="208"/>
      <c r="I69" s="208"/>
      <c r="J69" s="208"/>
      <c r="K69" s="209"/>
    </row>
    <row r="70" spans="1:11" ht="12.75">
      <c r="A70" s="189" t="s">
        <v>199</v>
      </c>
      <c r="B70" s="190"/>
      <c r="C70" s="190"/>
      <c r="D70" s="190"/>
      <c r="E70" s="190"/>
      <c r="F70" s="190"/>
      <c r="G70" s="190"/>
      <c r="H70" s="210"/>
      <c r="I70" s="6">
        <v>62</v>
      </c>
      <c r="J70" s="19">
        <f>J71+J72+J73+J79+J80+J83+J86</f>
        <v>194117010</v>
      </c>
      <c r="K70" s="19">
        <f>K71+K72+K73+K79+K80+K83+K86</f>
        <v>222434509</v>
      </c>
    </row>
    <row r="71" spans="1:11" ht="12.75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138444470</v>
      </c>
      <c r="K71" s="13">
        <v>168132470</v>
      </c>
    </row>
    <row r="72" spans="1:11" ht="12.75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>
        <v>0</v>
      </c>
      <c r="K72" s="13">
        <v>0</v>
      </c>
    </row>
    <row r="73" spans="1:11" ht="12.75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49603988</v>
      </c>
      <c r="K73" s="12">
        <f>K74+K75-K76+K77+K78</f>
        <v>50230875</v>
      </c>
    </row>
    <row r="74" spans="1:11" ht="12.75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6922223</v>
      </c>
      <c r="K74" s="13">
        <v>6922223</v>
      </c>
    </row>
    <row r="75" spans="1:11" ht="12.75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>
        <v>7540000</v>
      </c>
      <c r="K75" s="13">
        <v>10540000</v>
      </c>
    </row>
    <row r="76" spans="1:11" ht="12.75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>
        <v>2614107</v>
      </c>
      <c r="K76" s="13">
        <v>8055772</v>
      </c>
    </row>
    <row r="77" spans="1:11" ht="12.75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>
        <v>0</v>
      </c>
      <c r="K77" s="13">
        <v>0</v>
      </c>
    </row>
    <row r="78" spans="1:11" ht="12.75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37755872</v>
      </c>
      <c r="K78" s="13">
        <v>40824424</v>
      </c>
    </row>
    <row r="79" spans="1:11" ht="12.75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0</v>
      </c>
      <c r="K79" s="13">
        <v>0</v>
      </c>
    </row>
    <row r="80" spans="1:11" ht="12.75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202" t="s">
        <v>175</v>
      </c>
      <c r="B81" s="203"/>
      <c r="C81" s="203"/>
      <c r="D81" s="203"/>
      <c r="E81" s="203"/>
      <c r="F81" s="203"/>
      <c r="G81" s="203"/>
      <c r="H81" s="204"/>
      <c r="I81" s="4">
        <v>73</v>
      </c>
      <c r="J81" s="13">
        <v>0</v>
      </c>
      <c r="K81" s="13">
        <v>0</v>
      </c>
    </row>
    <row r="82" spans="1:11" ht="12.75">
      <c r="A82" s="202" t="s">
        <v>176</v>
      </c>
      <c r="B82" s="203"/>
      <c r="C82" s="203"/>
      <c r="D82" s="203"/>
      <c r="E82" s="203"/>
      <c r="F82" s="203"/>
      <c r="G82" s="203"/>
      <c r="H82" s="204"/>
      <c r="I82" s="4">
        <v>74</v>
      </c>
      <c r="J82" s="13">
        <v>0</v>
      </c>
      <c r="K82" s="13">
        <v>0</v>
      </c>
    </row>
    <row r="83" spans="1:11" ht="12.75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6068552</v>
      </c>
      <c r="K83" s="12">
        <f>K84-K85</f>
        <v>4071164</v>
      </c>
    </row>
    <row r="84" spans="1:11" ht="12.75">
      <c r="A84" s="202" t="s">
        <v>177</v>
      </c>
      <c r="B84" s="203"/>
      <c r="C84" s="203"/>
      <c r="D84" s="203"/>
      <c r="E84" s="203"/>
      <c r="F84" s="203"/>
      <c r="G84" s="203"/>
      <c r="H84" s="204"/>
      <c r="I84" s="4">
        <v>76</v>
      </c>
      <c r="J84" s="13">
        <v>6068552</v>
      </c>
      <c r="K84" s="13">
        <v>4071164</v>
      </c>
    </row>
    <row r="85" spans="1:11" ht="12.75">
      <c r="A85" s="202" t="s">
        <v>178</v>
      </c>
      <c r="B85" s="203"/>
      <c r="C85" s="203"/>
      <c r="D85" s="203"/>
      <c r="E85" s="203"/>
      <c r="F85" s="203"/>
      <c r="G85" s="203"/>
      <c r="H85" s="204"/>
      <c r="I85" s="4">
        <v>77</v>
      </c>
      <c r="J85" s="13">
        <v>0</v>
      </c>
      <c r="K85" s="13">
        <v>0</v>
      </c>
    </row>
    <row r="86" spans="1:11" ht="12.75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>
        <v>0</v>
      </c>
      <c r="K86" s="13">
        <v>0</v>
      </c>
    </row>
    <row r="87" spans="1:11" ht="12.75">
      <c r="A87" s="199" t="s">
        <v>19</v>
      </c>
      <c r="B87" s="200"/>
      <c r="C87" s="200"/>
      <c r="D87" s="200"/>
      <c r="E87" s="200"/>
      <c r="F87" s="200"/>
      <c r="G87" s="200"/>
      <c r="H87" s="201"/>
      <c r="I87" s="4">
        <v>79</v>
      </c>
      <c r="J87" s="12">
        <f>SUM(J88:J90)</f>
        <v>4924304</v>
      </c>
      <c r="K87" s="12">
        <f>SUM(K88:K90)</f>
        <v>3119105</v>
      </c>
    </row>
    <row r="88" spans="1:11" ht="12.75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>
        <v>0</v>
      </c>
      <c r="K88" s="13">
        <v>0</v>
      </c>
    </row>
    <row r="89" spans="1:11" ht="12.75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>
        <v>0</v>
      </c>
      <c r="K89" s="13">
        <v>0</v>
      </c>
    </row>
    <row r="90" spans="1:11" ht="12.75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4924304</v>
      </c>
      <c r="K90" s="13">
        <v>3119105</v>
      </c>
    </row>
    <row r="91" spans="1:11" ht="12.75">
      <c r="A91" s="199" t="s">
        <v>20</v>
      </c>
      <c r="B91" s="200"/>
      <c r="C91" s="200"/>
      <c r="D91" s="200"/>
      <c r="E91" s="200"/>
      <c r="F91" s="200"/>
      <c r="G91" s="200"/>
      <c r="H91" s="201"/>
      <c r="I91" s="4">
        <v>83</v>
      </c>
      <c r="J91" s="12">
        <f>SUM(J92:J100)</f>
        <v>11602871</v>
      </c>
      <c r="K91" s="12">
        <f>SUM(K92:K100)</f>
        <v>11090368</v>
      </c>
    </row>
    <row r="92" spans="1:11" ht="12.75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>
        <v>0</v>
      </c>
      <c r="K92" s="13">
        <v>0</v>
      </c>
    </row>
    <row r="93" spans="1:11" ht="12.75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>
        <v>0</v>
      </c>
      <c r="K93" s="13">
        <v>0</v>
      </c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1321712</v>
      </c>
      <c r="K94" s="13">
        <v>809209</v>
      </c>
    </row>
    <row r="95" spans="1:11" ht="12.75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>
        <v>0</v>
      </c>
      <c r="K95" s="13">
        <v>0</v>
      </c>
    </row>
    <row r="96" spans="1:11" ht="12.75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>
        <v>0</v>
      </c>
      <c r="K96" s="13">
        <v>0</v>
      </c>
    </row>
    <row r="97" spans="1:11" ht="12.75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>
        <v>0</v>
      </c>
      <c r="K97" s="13">
        <v>0</v>
      </c>
    </row>
    <row r="98" spans="1:11" ht="12.75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>
        <v>0</v>
      </c>
      <c r="K98" s="13">
        <v>0</v>
      </c>
    </row>
    <row r="99" spans="1:11" ht="12.75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>
        <v>10281159</v>
      </c>
      <c r="K99" s="13">
        <v>10281159</v>
      </c>
    </row>
    <row r="100" spans="1:11" ht="12.75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>
        <v>0</v>
      </c>
      <c r="K100" s="13">
        <v>0</v>
      </c>
    </row>
    <row r="101" spans="1:11" ht="12.75">
      <c r="A101" s="199" t="s">
        <v>21</v>
      </c>
      <c r="B101" s="200"/>
      <c r="C101" s="200"/>
      <c r="D101" s="200"/>
      <c r="E101" s="200"/>
      <c r="F101" s="200"/>
      <c r="G101" s="200"/>
      <c r="H101" s="201"/>
      <c r="I101" s="4">
        <v>93</v>
      </c>
      <c r="J101" s="12">
        <f>SUM(J102:J113)</f>
        <v>58889916</v>
      </c>
      <c r="K101" s="12">
        <f>SUM(K102:K113)</f>
        <v>94133168</v>
      </c>
    </row>
    <row r="102" spans="1:11" ht="12.75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>
        <v>356902</v>
      </c>
      <c r="K102" s="13">
        <v>1492117</v>
      </c>
    </row>
    <row r="103" spans="1:11" ht="12.75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0</v>
      </c>
      <c r="K103" s="13">
        <v>0</v>
      </c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496460</v>
      </c>
      <c r="K104" s="13">
        <v>8070672</v>
      </c>
    </row>
    <row r="105" spans="1:11" ht="12.75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1035779</v>
      </c>
      <c r="K105" s="13">
        <v>490</v>
      </c>
    </row>
    <row r="106" spans="1:11" ht="12.75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46697490</v>
      </c>
      <c r="K106" s="13">
        <v>74042870</v>
      </c>
    </row>
    <row r="107" spans="1:11" ht="12.75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>
        <v>0</v>
      </c>
      <c r="K107" s="13">
        <v>0</v>
      </c>
    </row>
    <row r="108" spans="1:11" ht="12.75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>
        <v>0</v>
      </c>
      <c r="K108" s="13">
        <v>0</v>
      </c>
    </row>
    <row r="109" spans="1:11" ht="12.75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3674110</v>
      </c>
      <c r="K109" s="13">
        <v>4101623</v>
      </c>
    </row>
    <row r="110" spans="1:11" ht="12.75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3627210</v>
      </c>
      <c r="K110" s="13">
        <v>3533907</v>
      </c>
    </row>
    <row r="111" spans="1:11" ht="12.75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>
        <v>0</v>
      </c>
      <c r="K111" s="13">
        <v>0</v>
      </c>
    </row>
    <row r="112" spans="1:11" ht="12.75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>
        <v>0</v>
      </c>
      <c r="K112" s="13">
        <v>0</v>
      </c>
    </row>
    <row r="113" spans="1:11" ht="12.75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3001965</v>
      </c>
      <c r="K113" s="13">
        <v>2891489</v>
      </c>
    </row>
    <row r="114" spans="1:11" ht="12.75">
      <c r="A114" s="199" t="s">
        <v>1</v>
      </c>
      <c r="B114" s="200"/>
      <c r="C114" s="200"/>
      <c r="D114" s="200"/>
      <c r="E114" s="200"/>
      <c r="F114" s="200"/>
      <c r="G114" s="200"/>
      <c r="H114" s="201"/>
      <c r="I114" s="4">
        <v>106</v>
      </c>
      <c r="J114" s="13">
        <v>5478042</v>
      </c>
      <c r="K114" s="13">
        <v>3001602</v>
      </c>
    </row>
    <row r="115" spans="1:11" ht="12.75">
      <c r="A115" s="199" t="s">
        <v>25</v>
      </c>
      <c r="B115" s="200"/>
      <c r="C115" s="200"/>
      <c r="D115" s="200"/>
      <c r="E115" s="200"/>
      <c r="F115" s="200"/>
      <c r="G115" s="200"/>
      <c r="H115" s="201"/>
      <c r="I115" s="4">
        <v>107</v>
      </c>
      <c r="J115" s="12">
        <f>J70+J87+J91+J101+J114</f>
        <v>275012143</v>
      </c>
      <c r="K115" s="12">
        <f>K70+K87+K91+K101+K114</f>
        <v>333778752</v>
      </c>
    </row>
    <row r="116" spans="1:11" ht="12.75">
      <c r="A116" s="182" t="s">
        <v>59</v>
      </c>
      <c r="B116" s="183"/>
      <c r="C116" s="183"/>
      <c r="D116" s="183"/>
      <c r="E116" s="183"/>
      <c r="F116" s="183"/>
      <c r="G116" s="183"/>
      <c r="H116" s="184"/>
      <c r="I116" s="5">
        <v>108</v>
      </c>
      <c r="J116" s="14">
        <f>+J115-J67</f>
        <v>0</v>
      </c>
      <c r="K116" s="14">
        <f>+K115-K67</f>
        <v>0</v>
      </c>
    </row>
    <row r="117" spans="1:11" ht="12.75">
      <c r="A117" s="185" t="s">
        <v>289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193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/>
      <c r="K119" s="13"/>
    </row>
    <row r="120" spans="1:11" ht="12.75">
      <c r="A120" s="196" t="s">
        <v>9</v>
      </c>
      <c r="B120" s="197"/>
      <c r="C120" s="197"/>
      <c r="D120" s="197"/>
      <c r="E120" s="197"/>
      <c r="F120" s="197"/>
      <c r="G120" s="197"/>
      <c r="H120" s="198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0" t="s">
        <v>102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2.7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</sheetData>
  <sheetProtection/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8:K68 J80:K85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A22" sqref="A22:H22"/>
    </sheetView>
  </sheetViews>
  <sheetFormatPr defaultColWidth="9.140625" defaultRowHeight="12.75"/>
  <cols>
    <col min="9" max="9" width="6.57421875" style="0" bestFit="1" customWidth="1"/>
    <col min="10" max="11" width="9.8515625" style="0" bestFit="1" customWidth="1"/>
  </cols>
  <sheetData>
    <row r="1" spans="1:11" ht="12.75">
      <c r="A1" s="211" t="s">
        <v>160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</row>
    <row r="2" spans="1:11" ht="12.75">
      <c r="A2" s="215" t="s">
        <v>337</v>
      </c>
      <c r="B2" s="216"/>
      <c r="C2" s="216"/>
      <c r="D2" s="216"/>
      <c r="E2" s="216"/>
      <c r="F2" s="216"/>
      <c r="G2" s="216"/>
      <c r="H2" s="216"/>
      <c r="I2" s="216"/>
      <c r="J2" s="216"/>
      <c r="K2" s="214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17" t="s">
        <v>335</v>
      </c>
    </row>
    <row r="4" spans="1:11" ht="12.75">
      <c r="A4" s="239" t="s">
        <v>338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" thickBot="1">
      <c r="A5" s="242" t="s">
        <v>61</v>
      </c>
      <c r="B5" s="242"/>
      <c r="C5" s="242"/>
      <c r="D5" s="242"/>
      <c r="E5" s="242"/>
      <c r="F5" s="242"/>
      <c r="G5" s="242"/>
      <c r="H5" s="242"/>
      <c r="I5" s="76" t="s">
        <v>290</v>
      </c>
      <c r="J5" s="78" t="s">
        <v>156</v>
      </c>
      <c r="K5" s="78" t="s">
        <v>157</v>
      </c>
    </row>
    <row r="6" spans="1:11" ht="12.75">
      <c r="A6" s="224">
        <v>1</v>
      </c>
      <c r="B6" s="224"/>
      <c r="C6" s="224"/>
      <c r="D6" s="224"/>
      <c r="E6" s="224"/>
      <c r="F6" s="224"/>
      <c r="G6" s="224"/>
      <c r="H6" s="224"/>
      <c r="I6" s="80">
        <v>2</v>
      </c>
      <c r="J6" s="79">
        <v>3</v>
      </c>
      <c r="K6" s="79">
        <v>4</v>
      </c>
    </row>
    <row r="7" spans="1:11" ht="12.75">
      <c r="A7" s="189" t="s">
        <v>26</v>
      </c>
      <c r="B7" s="190"/>
      <c r="C7" s="190"/>
      <c r="D7" s="190"/>
      <c r="E7" s="190"/>
      <c r="F7" s="190"/>
      <c r="G7" s="190"/>
      <c r="H7" s="210"/>
      <c r="I7" s="6">
        <v>111</v>
      </c>
      <c r="J7" s="120">
        <f>SUM(J8:J9)</f>
        <v>321955238</v>
      </c>
      <c r="K7" s="120">
        <f>SUM(K8:K9)</f>
        <v>348002043</v>
      </c>
    </row>
    <row r="8" spans="1:11" ht="12.75">
      <c r="A8" s="199" t="s">
        <v>158</v>
      </c>
      <c r="B8" s="200"/>
      <c r="C8" s="200"/>
      <c r="D8" s="200"/>
      <c r="E8" s="200"/>
      <c r="F8" s="200"/>
      <c r="G8" s="200"/>
      <c r="H8" s="201"/>
      <c r="I8" s="4">
        <v>112</v>
      </c>
      <c r="J8" s="13">
        <v>300423020</v>
      </c>
      <c r="K8" s="13">
        <v>334419432</v>
      </c>
    </row>
    <row r="9" spans="1:11" ht="12.75">
      <c r="A9" s="199" t="s">
        <v>106</v>
      </c>
      <c r="B9" s="200"/>
      <c r="C9" s="200"/>
      <c r="D9" s="200"/>
      <c r="E9" s="200"/>
      <c r="F9" s="200"/>
      <c r="G9" s="200"/>
      <c r="H9" s="201"/>
      <c r="I9" s="4">
        <v>113</v>
      </c>
      <c r="J9" s="13">
        <v>21532218</v>
      </c>
      <c r="K9" s="13">
        <v>13582611</v>
      </c>
    </row>
    <row r="10" spans="1:11" ht="12.75">
      <c r="A10" s="199" t="s">
        <v>12</v>
      </c>
      <c r="B10" s="200"/>
      <c r="C10" s="200"/>
      <c r="D10" s="200"/>
      <c r="E10" s="200"/>
      <c r="F10" s="200"/>
      <c r="G10" s="200"/>
      <c r="H10" s="201"/>
      <c r="I10" s="4">
        <v>114</v>
      </c>
      <c r="J10" s="119">
        <f>J11+J12+J16+J20+J21+J22+J25+J26</f>
        <v>315550330</v>
      </c>
      <c r="K10" s="119">
        <f>K11+K12+K16+K20+K21+K22+K25+K26</f>
        <v>345516328</v>
      </c>
    </row>
    <row r="11" spans="1:11" ht="12.75">
      <c r="A11" s="199" t="s">
        <v>107</v>
      </c>
      <c r="B11" s="200"/>
      <c r="C11" s="200"/>
      <c r="D11" s="200"/>
      <c r="E11" s="200"/>
      <c r="F11" s="200"/>
      <c r="G11" s="200"/>
      <c r="H11" s="201"/>
      <c r="I11" s="4">
        <v>115</v>
      </c>
      <c r="J11" s="13">
        <v>10385475</v>
      </c>
      <c r="K11" s="13">
        <v>1710526</v>
      </c>
    </row>
    <row r="12" spans="1:11" ht="12.75">
      <c r="A12" s="199" t="s">
        <v>22</v>
      </c>
      <c r="B12" s="200"/>
      <c r="C12" s="200"/>
      <c r="D12" s="200"/>
      <c r="E12" s="200"/>
      <c r="F12" s="200"/>
      <c r="G12" s="200"/>
      <c r="H12" s="201"/>
      <c r="I12" s="4">
        <v>116</v>
      </c>
      <c r="J12" s="119">
        <f>SUM(J13:J15)</f>
        <v>198503723</v>
      </c>
      <c r="K12" s="119">
        <f>SUM(K13:K15)</f>
        <v>238276537</v>
      </c>
    </row>
    <row r="13" spans="1:11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71872392</v>
      </c>
      <c r="K13" s="13">
        <v>84279056</v>
      </c>
    </row>
    <row r="14" spans="1:11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0</v>
      </c>
      <c r="K14" s="13">
        <v>0</v>
      </c>
    </row>
    <row r="15" spans="1:11" ht="12.75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126631331</v>
      </c>
      <c r="K15" s="13">
        <v>153997481</v>
      </c>
    </row>
    <row r="16" spans="1:11" ht="12.75">
      <c r="A16" s="199" t="s">
        <v>23</v>
      </c>
      <c r="B16" s="200"/>
      <c r="C16" s="200"/>
      <c r="D16" s="200"/>
      <c r="E16" s="200"/>
      <c r="F16" s="200"/>
      <c r="G16" s="200"/>
      <c r="H16" s="201"/>
      <c r="I16" s="4">
        <v>120</v>
      </c>
      <c r="J16" s="119">
        <f>SUM(J17:J19)</f>
        <v>64721973</v>
      </c>
      <c r="K16" s="119">
        <f>SUM(K17:K19)</f>
        <v>68071693</v>
      </c>
    </row>
    <row r="17" spans="1:11" ht="12.75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38374243</v>
      </c>
      <c r="K17" s="13">
        <v>40060551</v>
      </c>
    </row>
    <row r="18" spans="1:11" ht="12.75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16163846</v>
      </c>
      <c r="K18" s="13">
        <v>17255055</v>
      </c>
    </row>
    <row r="19" spans="1:11" ht="12.75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10183884</v>
      </c>
      <c r="K19" s="13">
        <v>10756087</v>
      </c>
    </row>
    <row r="20" spans="1:11" ht="12.75">
      <c r="A20" s="199" t="s">
        <v>108</v>
      </c>
      <c r="B20" s="200"/>
      <c r="C20" s="200"/>
      <c r="D20" s="200"/>
      <c r="E20" s="200"/>
      <c r="F20" s="200"/>
      <c r="G20" s="200"/>
      <c r="H20" s="201"/>
      <c r="I20" s="4">
        <v>124</v>
      </c>
      <c r="J20" s="118">
        <v>22459508</v>
      </c>
      <c r="K20" s="118">
        <v>16505009</v>
      </c>
    </row>
    <row r="21" spans="1:11" ht="12.75">
      <c r="A21" s="199" t="s">
        <v>109</v>
      </c>
      <c r="B21" s="200"/>
      <c r="C21" s="200"/>
      <c r="D21" s="200"/>
      <c r="E21" s="200"/>
      <c r="F21" s="200"/>
      <c r="G21" s="200"/>
      <c r="H21" s="201"/>
      <c r="I21" s="4">
        <v>125</v>
      </c>
      <c r="J21" s="118">
        <v>17310700</v>
      </c>
      <c r="K21" s="118">
        <v>20093012</v>
      </c>
    </row>
    <row r="22" spans="1:11" ht="12.75">
      <c r="A22" s="199" t="s">
        <v>24</v>
      </c>
      <c r="B22" s="200"/>
      <c r="C22" s="200"/>
      <c r="D22" s="200"/>
      <c r="E22" s="200"/>
      <c r="F22" s="200"/>
      <c r="G22" s="200"/>
      <c r="H22" s="201"/>
      <c r="I22" s="4">
        <v>126</v>
      </c>
      <c r="J22" s="119">
        <f>SUM(J23:J24)</f>
        <v>497409</v>
      </c>
      <c r="K22" s="119">
        <f>SUM(K23:K24)</f>
        <v>0</v>
      </c>
    </row>
    <row r="23" spans="1:11" ht="12.75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>
        <v>0</v>
      </c>
      <c r="K23" s="13">
        <v>0</v>
      </c>
    </row>
    <row r="24" spans="1:11" ht="12.75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>
        <v>497409</v>
      </c>
      <c r="K24" s="13">
        <v>0</v>
      </c>
    </row>
    <row r="25" spans="1:11" ht="12.75">
      <c r="A25" s="199" t="s">
        <v>110</v>
      </c>
      <c r="B25" s="200"/>
      <c r="C25" s="200"/>
      <c r="D25" s="200"/>
      <c r="E25" s="200"/>
      <c r="F25" s="200"/>
      <c r="G25" s="200"/>
      <c r="H25" s="201"/>
      <c r="I25" s="4">
        <v>129</v>
      </c>
      <c r="J25" s="118">
        <v>889530</v>
      </c>
      <c r="K25" s="118">
        <v>751000</v>
      </c>
    </row>
    <row r="26" spans="1:11" ht="12.75">
      <c r="A26" s="199" t="s">
        <v>52</v>
      </c>
      <c r="B26" s="200"/>
      <c r="C26" s="200"/>
      <c r="D26" s="200"/>
      <c r="E26" s="200"/>
      <c r="F26" s="200"/>
      <c r="G26" s="200"/>
      <c r="H26" s="201"/>
      <c r="I26" s="4">
        <v>130</v>
      </c>
      <c r="J26" s="118">
        <v>782012</v>
      </c>
      <c r="K26" s="118">
        <v>108551</v>
      </c>
    </row>
    <row r="27" spans="1:11" ht="12.75">
      <c r="A27" s="199" t="s">
        <v>221</v>
      </c>
      <c r="B27" s="200"/>
      <c r="C27" s="200"/>
      <c r="D27" s="200"/>
      <c r="E27" s="200"/>
      <c r="F27" s="200"/>
      <c r="G27" s="200"/>
      <c r="H27" s="201"/>
      <c r="I27" s="4">
        <v>131</v>
      </c>
      <c r="J27" s="119">
        <f>SUM(J28:J32)</f>
        <v>7083981</v>
      </c>
      <c r="K27" s="119">
        <f>SUM(K28:K32)</f>
        <v>5373197</v>
      </c>
    </row>
    <row r="28" spans="1:11" ht="12.75">
      <c r="A28" s="199" t="s">
        <v>235</v>
      </c>
      <c r="B28" s="200"/>
      <c r="C28" s="200"/>
      <c r="D28" s="200"/>
      <c r="E28" s="200"/>
      <c r="F28" s="200"/>
      <c r="G28" s="200"/>
      <c r="H28" s="201"/>
      <c r="I28" s="4">
        <v>132</v>
      </c>
      <c r="J28" s="13">
        <v>0</v>
      </c>
      <c r="K28" s="13">
        <v>0</v>
      </c>
    </row>
    <row r="29" spans="1:11" ht="12.75">
      <c r="A29" s="199" t="s">
        <v>161</v>
      </c>
      <c r="B29" s="200"/>
      <c r="C29" s="200"/>
      <c r="D29" s="200"/>
      <c r="E29" s="200"/>
      <c r="F29" s="200"/>
      <c r="G29" s="200"/>
      <c r="H29" s="201"/>
      <c r="I29" s="4">
        <v>133</v>
      </c>
      <c r="J29" s="13">
        <v>7083981</v>
      </c>
      <c r="K29" s="13">
        <v>5373197</v>
      </c>
    </row>
    <row r="30" spans="1:11" ht="12.75">
      <c r="A30" s="199" t="s">
        <v>145</v>
      </c>
      <c r="B30" s="200"/>
      <c r="C30" s="200"/>
      <c r="D30" s="200"/>
      <c r="E30" s="200"/>
      <c r="F30" s="200"/>
      <c r="G30" s="200"/>
      <c r="H30" s="201"/>
      <c r="I30" s="4">
        <v>134</v>
      </c>
      <c r="J30" s="13">
        <v>0</v>
      </c>
      <c r="K30" s="13">
        <v>0</v>
      </c>
    </row>
    <row r="31" spans="1:11" ht="12.75">
      <c r="A31" s="199" t="s">
        <v>231</v>
      </c>
      <c r="B31" s="200"/>
      <c r="C31" s="200"/>
      <c r="D31" s="200"/>
      <c r="E31" s="200"/>
      <c r="F31" s="200"/>
      <c r="G31" s="200"/>
      <c r="H31" s="201"/>
      <c r="I31" s="4">
        <v>135</v>
      </c>
      <c r="J31" s="13">
        <v>0</v>
      </c>
      <c r="K31" s="13">
        <v>0</v>
      </c>
    </row>
    <row r="32" spans="1:11" ht="12.75">
      <c r="A32" s="199" t="s">
        <v>146</v>
      </c>
      <c r="B32" s="200"/>
      <c r="C32" s="200"/>
      <c r="D32" s="200"/>
      <c r="E32" s="200"/>
      <c r="F32" s="200"/>
      <c r="G32" s="200"/>
      <c r="H32" s="201"/>
      <c r="I32" s="4">
        <v>136</v>
      </c>
      <c r="J32" s="13">
        <v>0</v>
      </c>
      <c r="K32" s="13">
        <v>0</v>
      </c>
    </row>
    <row r="33" spans="1:11" ht="12.75">
      <c r="A33" s="199" t="s">
        <v>222</v>
      </c>
      <c r="B33" s="200"/>
      <c r="C33" s="200"/>
      <c r="D33" s="200"/>
      <c r="E33" s="200"/>
      <c r="F33" s="200"/>
      <c r="G33" s="200"/>
      <c r="H33" s="201"/>
      <c r="I33" s="4">
        <v>137</v>
      </c>
      <c r="J33" s="119">
        <f>SUM(J34:J37)</f>
        <v>5616987</v>
      </c>
      <c r="K33" s="119">
        <f>SUM(K34:K37)</f>
        <v>2553427</v>
      </c>
    </row>
    <row r="34" spans="1:11" ht="12.75">
      <c r="A34" s="199" t="s">
        <v>68</v>
      </c>
      <c r="B34" s="200"/>
      <c r="C34" s="200"/>
      <c r="D34" s="200"/>
      <c r="E34" s="200"/>
      <c r="F34" s="200"/>
      <c r="G34" s="200"/>
      <c r="H34" s="201"/>
      <c r="I34" s="4">
        <v>138</v>
      </c>
      <c r="J34" s="13">
        <v>0</v>
      </c>
      <c r="K34" s="13">
        <v>0</v>
      </c>
    </row>
    <row r="35" spans="1:11" ht="12.75">
      <c r="A35" s="199" t="s">
        <v>67</v>
      </c>
      <c r="B35" s="200"/>
      <c r="C35" s="200"/>
      <c r="D35" s="200"/>
      <c r="E35" s="200"/>
      <c r="F35" s="200"/>
      <c r="G35" s="200"/>
      <c r="H35" s="201"/>
      <c r="I35" s="4">
        <v>139</v>
      </c>
      <c r="J35" s="13">
        <v>5616987</v>
      </c>
      <c r="K35" s="13">
        <v>2553427</v>
      </c>
    </row>
    <row r="36" spans="1:11" ht="12.75">
      <c r="A36" s="199" t="s">
        <v>232</v>
      </c>
      <c r="B36" s="200"/>
      <c r="C36" s="200"/>
      <c r="D36" s="200"/>
      <c r="E36" s="200"/>
      <c r="F36" s="200"/>
      <c r="G36" s="200"/>
      <c r="H36" s="201"/>
      <c r="I36" s="4">
        <v>140</v>
      </c>
      <c r="J36" s="13">
        <v>0</v>
      </c>
      <c r="K36" s="13">
        <v>0</v>
      </c>
    </row>
    <row r="37" spans="1:11" ht="12.75">
      <c r="A37" s="199" t="s">
        <v>69</v>
      </c>
      <c r="B37" s="200"/>
      <c r="C37" s="200"/>
      <c r="D37" s="200"/>
      <c r="E37" s="200"/>
      <c r="F37" s="200"/>
      <c r="G37" s="200"/>
      <c r="H37" s="201"/>
      <c r="I37" s="4">
        <v>141</v>
      </c>
      <c r="J37" s="13">
        <v>0</v>
      </c>
      <c r="K37" s="13">
        <v>0</v>
      </c>
    </row>
    <row r="38" spans="1:11" ht="12.75">
      <c r="A38" s="199" t="s">
        <v>203</v>
      </c>
      <c r="B38" s="200"/>
      <c r="C38" s="200"/>
      <c r="D38" s="200"/>
      <c r="E38" s="200"/>
      <c r="F38" s="200"/>
      <c r="G38" s="200"/>
      <c r="H38" s="201"/>
      <c r="I38" s="4">
        <v>142</v>
      </c>
      <c r="J38" s="13">
        <v>0</v>
      </c>
      <c r="K38" s="13">
        <v>0</v>
      </c>
    </row>
    <row r="39" spans="1:11" ht="12.75">
      <c r="A39" s="199" t="s">
        <v>204</v>
      </c>
      <c r="B39" s="200"/>
      <c r="C39" s="200"/>
      <c r="D39" s="200"/>
      <c r="E39" s="200"/>
      <c r="F39" s="200"/>
      <c r="G39" s="200"/>
      <c r="H39" s="201"/>
      <c r="I39" s="4">
        <v>143</v>
      </c>
      <c r="J39" s="13">
        <v>0</v>
      </c>
      <c r="K39" s="13">
        <v>0</v>
      </c>
    </row>
    <row r="40" spans="1:11" ht="12.75">
      <c r="A40" s="199" t="s">
        <v>233</v>
      </c>
      <c r="B40" s="200"/>
      <c r="C40" s="200"/>
      <c r="D40" s="200"/>
      <c r="E40" s="200"/>
      <c r="F40" s="200"/>
      <c r="G40" s="200"/>
      <c r="H40" s="201"/>
      <c r="I40" s="4">
        <v>144</v>
      </c>
      <c r="J40" s="13">
        <v>0</v>
      </c>
      <c r="K40" s="13">
        <v>0</v>
      </c>
    </row>
    <row r="41" spans="1:11" ht="12.75">
      <c r="A41" s="199" t="s">
        <v>234</v>
      </c>
      <c r="B41" s="200"/>
      <c r="C41" s="200"/>
      <c r="D41" s="200"/>
      <c r="E41" s="200"/>
      <c r="F41" s="200"/>
      <c r="G41" s="200"/>
      <c r="H41" s="201"/>
      <c r="I41" s="4">
        <v>145</v>
      </c>
      <c r="J41" s="13">
        <v>0</v>
      </c>
      <c r="K41" s="13">
        <v>0</v>
      </c>
    </row>
    <row r="42" spans="1:11" ht="12.75">
      <c r="A42" s="199" t="s">
        <v>223</v>
      </c>
      <c r="B42" s="200"/>
      <c r="C42" s="200"/>
      <c r="D42" s="200"/>
      <c r="E42" s="200"/>
      <c r="F42" s="200"/>
      <c r="G42" s="200"/>
      <c r="H42" s="201"/>
      <c r="I42" s="4">
        <v>146</v>
      </c>
      <c r="J42" s="119">
        <f>J7+J27+J38+J40</f>
        <v>329039219</v>
      </c>
      <c r="K42" s="119">
        <f>K7+K27+K38+K40</f>
        <v>353375240</v>
      </c>
    </row>
    <row r="43" spans="1:11" ht="12.75">
      <c r="A43" s="199" t="s">
        <v>224</v>
      </c>
      <c r="B43" s="200"/>
      <c r="C43" s="200"/>
      <c r="D43" s="200"/>
      <c r="E43" s="200"/>
      <c r="F43" s="200"/>
      <c r="G43" s="200"/>
      <c r="H43" s="201"/>
      <c r="I43" s="4">
        <v>147</v>
      </c>
      <c r="J43" s="119">
        <f>J10+J33+J39+J41</f>
        <v>321167317</v>
      </c>
      <c r="K43" s="119">
        <f>K10+K33+K39+K41</f>
        <v>348069755</v>
      </c>
    </row>
    <row r="44" spans="1:11" ht="12.75">
      <c r="A44" s="199" t="s">
        <v>244</v>
      </c>
      <c r="B44" s="200"/>
      <c r="C44" s="200"/>
      <c r="D44" s="200"/>
      <c r="E44" s="200"/>
      <c r="F44" s="200"/>
      <c r="G44" s="200"/>
      <c r="H44" s="201"/>
      <c r="I44" s="4">
        <v>148</v>
      </c>
      <c r="J44" s="119">
        <f>J42-J43</f>
        <v>7871902</v>
      </c>
      <c r="K44" s="119">
        <f>K42-K43</f>
        <v>5305485</v>
      </c>
    </row>
    <row r="45" spans="1:11" ht="12.75">
      <c r="A45" s="202" t="s">
        <v>226</v>
      </c>
      <c r="B45" s="203"/>
      <c r="C45" s="203"/>
      <c r="D45" s="203"/>
      <c r="E45" s="203"/>
      <c r="F45" s="203"/>
      <c r="G45" s="203"/>
      <c r="H45" s="204"/>
      <c r="I45" s="4">
        <v>149</v>
      </c>
      <c r="J45" s="12">
        <f>IF(J42&gt;J43,J42-J43,0)</f>
        <v>7871902</v>
      </c>
      <c r="K45" s="12">
        <f>IF(K42&gt;K43,K42-K43,0)</f>
        <v>5305485</v>
      </c>
    </row>
    <row r="46" spans="1:11" ht="12.75">
      <c r="A46" s="202" t="s">
        <v>227</v>
      </c>
      <c r="B46" s="203"/>
      <c r="C46" s="203"/>
      <c r="D46" s="203"/>
      <c r="E46" s="203"/>
      <c r="F46" s="203"/>
      <c r="G46" s="203"/>
      <c r="H46" s="204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9" t="s">
        <v>225</v>
      </c>
      <c r="B47" s="200"/>
      <c r="C47" s="200"/>
      <c r="D47" s="200"/>
      <c r="E47" s="200"/>
      <c r="F47" s="200"/>
      <c r="G47" s="200"/>
      <c r="H47" s="201"/>
      <c r="I47" s="4">
        <v>151</v>
      </c>
      <c r="J47" s="13">
        <v>1803350</v>
      </c>
      <c r="K47" s="13">
        <v>1234321</v>
      </c>
    </row>
    <row r="48" spans="1:11" ht="12.75">
      <c r="A48" s="199" t="s">
        <v>245</v>
      </c>
      <c r="B48" s="200"/>
      <c r="C48" s="200"/>
      <c r="D48" s="200"/>
      <c r="E48" s="200"/>
      <c r="F48" s="200"/>
      <c r="G48" s="200"/>
      <c r="H48" s="201"/>
      <c r="I48" s="4">
        <v>152</v>
      </c>
      <c r="J48" s="119">
        <f>J44-J47</f>
        <v>6068552</v>
      </c>
      <c r="K48" s="119">
        <f>K44-K47</f>
        <v>4071164</v>
      </c>
    </row>
    <row r="49" spans="1:11" ht="12.75">
      <c r="A49" s="202" t="s">
        <v>200</v>
      </c>
      <c r="B49" s="203"/>
      <c r="C49" s="203"/>
      <c r="D49" s="203"/>
      <c r="E49" s="203"/>
      <c r="F49" s="203"/>
      <c r="G49" s="203"/>
      <c r="H49" s="204"/>
      <c r="I49" s="4">
        <v>153</v>
      </c>
      <c r="J49" s="12">
        <f>IF(J48&gt;0,J48,0)</f>
        <v>6068552</v>
      </c>
      <c r="K49" s="12">
        <f>IF(K48&gt;0,K48,0)</f>
        <v>4071164</v>
      </c>
    </row>
    <row r="50" spans="1:11" ht="12.75">
      <c r="A50" s="236" t="s">
        <v>228</v>
      </c>
      <c r="B50" s="237"/>
      <c r="C50" s="237"/>
      <c r="D50" s="237"/>
      <c r="E50" s="237"/>
      <c r="F50" s="237"/>
      <c r="G50" s="237"/>
      <c r="H50" s="238"/>
      <c r="I50" s="5">
        <v>154</v>
      </c>
      <c r="J50" s="17">
        <f>IF(J48&lt;0,-J48,0)</f>
        <v>0</v>
      </c>
      <c r="K50" s="17">
        <f>IF(K48&lt;0,-K48,0)</f>
        <v>0</v>
      </c>
    </row>
    <row r="51" spans="1:11" ht="12.75">
      <c r="A51" s="185" t="s">
        <v>120</v>
      </c>
      <c r="B51" s="186"/>
      <c r="C51" s="186"/>
      <c r="D51" s="186"/>
      <c r="E51" s="186"/>
      <c r="F51" s="186"/>
      <c r="G51" s="186"/>
      <c r="H51" s="186"/>
      <c r="I51" s="234"/>
      <c r="J51" s="234"/>
      <c r="K51" s="235"/>
    </row>
    <row r="52" spans="1:11" ht="12.75">
      <c r="A52" s="189" t="s">
        <v>194</v>
      </c>
      <c r="B52" s="190"/>
      <c r="C52" s="190"/>
      <c r="D52" s="190"/>
      <c r="E52" s="190"/>
      <c r="F52" s="190"/>
      <c r="G52" s="190"/>
      <c r="H52" s="190"/>
      <c r="I52" s="191"/>
      <c r="J52" s="191"/>
      <c r="K52" s="192"/>
    </row>
    <row r="53" spans="1:11" ht="12.75">
      <c r="A53" s="228" t="s">
        <v>242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3"/>
      <c r="K53" s="13"/>
    </row>
    <row r="54" spans="1:11" ht="12.75">
      <c r="A54" s="228" t="s">
        <v>243</v>
      </c>
      <c r="B54" s="229"/>
      <c r="C54" s="229"/>
      <c r="D54" s="229"/>
      <c r="E54" s="229"/>
      <c r="F54" s="229"/>
      <c r="G54" s="229"/>
      <c r="H54" s="230"/>
      <c r="I54" s="4">
        <v>156</v>
      </c>
      <c r="J54" s="14"/>
      <c r="K54" s="14"/>
    </row>
    <row r="55" spans="1:11" ht="12.75">
      <c r="A55" s="185" t="s">
        <v>197</v>
      </c>
      <c r="B55" s="186"/>
      <c r="C55" s="186"/>
      <c r="D55" s="186"/>
      <c r="E55" s="186"/>
      <c r="F55" s="186"/>
      <c r="G55" s="186"/>
      <c r="H55" s="186"/>
      <c r="I55" s="234"/>
      <c r="J55" s="234"/>
      <c r="K55" s="235"/>
    </row>
    <row r="56" spans="1:11" ht="12.75">
      <c r="A56" s="189" t="s">
        <v>212</v>
      </c>
      <c r="B56" s="190"/>
      <c r="C56" s="190"/>
      <c r="D56" s="190"/>
      <c r="E56" s="190"/>
      <c r="F56" s="190"/>
      <c r="G56" s="190"/>
      <c r="H56" s="210"/>
      <c r="I56" s="20">
        <v>157</v>
      </c>
      <c r="J56" s="11"/>
      <c r="K56" s="11"/>
    </row>
    <row r="57" spans="1:11" ht="12.75">
      <c r="A57" s="199" t="s">
        <v>229</v>
      </c>
      <c r="B57" s="200"/>
      <c r="C57" s="200"/>
      <c r="D57" s="200"/>
      <c r="E57" s="200"/>
      <c r="F57" s="200"/>
      <c r="G57" s="200"/>
      <c r="H57" s="201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9" t="s">
        <v>236</v>
      </c>
      <c r="B58" s="200"/>
      <c r="C58" s="200"/>
      <c r="D58" s="200"/>
      <c r="E58" s="200"/>
      <c r="F58" s="200"/>
      <c r="G58" s="200"/>
      <c r="H58" s="201"/>
      <c r="I58" s="4">
        <v>159</v>
      </c>
      <c r="J58" s="13"/>
      <c r="K58" s="13"/>
    </row>
    <row r="59" spans="1:11" ht="12.75">
      <c r="A59" s="199" t="s">
        <v>237</v>
      </c>
      <c r="B59" s="200"/>
      <c r="C59" s="200"/>
      <c r="D59" s="200"/>
      <c r="E59" s="200"/>
      <c r="F59" s="200"/>
      <c r="G59" s="200"/>
      <c r="H59" s="201"/>
      <c r="I59" s="4">
        <v>160</v>
      </c>
      <c r="J59" s="13"/>
      <c r="K59" s="13"/>
    </row>
    <row r="60" spans="1:11" ht="12.75">
      <c r="A60" s="199" t="s">
        <v>45</v>
      </c>
      <c r="B60" s="200"/>
      <c r="C60" s="200"/>
      <c r="D60" s="200"/>
      <c r="E60" s="200"/>
      <c r="F60" s="200"/>
      <c r="G60" s="200"/>
      <c r="H60" s="201"/>
      <c r="I60" s="4">
        <v>161</v>
      </c>
      <c r="J60" s="13"/>
      <c r="K60" s="13"/>
    </row>
    <row r="61" spans="1:11" ht="12.75">
      <c r="A61" s="199" t="s">
        <v>238</v>
      </c>
      <c r="B61" s="200"/>
      <c r="C61" s="200"/>
      <c r="D61" s="200"/>
      <c r="E61" s="200"/>
      <c r="F61" s="200"/>
      <c r="G61" s="200"/>
      <c r="H61" s="201"/>
      <c r="I61" s="4">
        <v>162</v>
      </c>
      <c r="J61" s="13"/>
      <c r="K61" s="13"/>
    </row>
    <row r="62" spans="1:11" ht="12.75">
      <c r="A62" s="199" t="s">
        <v>239</v>
      </c>
      <c r="B62" s="200"/>
      <c r="C62" s="200"/>
      <c r="D62" s="200"/>
      <c r="E62" s="200"/>
      <c r="F62" s="200"/>
      <c r="G62" s="200"/>
      <c r="H62" s="201"/>
      <c r="I62" s="4">
        <v>163</v>
      </c>
      <c r="J62" s="13"/>
      <c r="K62" s="13"/>
    </row>
    <row r="63" spans="1:11" ht="12.75">
      <c r="A63" s="199" t="s">
        <v>240</v>
      </c>
      <c r="B63" s="200"/>
      <c r="C63" s="200"/>
      <c r="D63" s="200"/>
      <c r="E63" s="200"/>
      <c r="F63" s="200"/>
      <c r="G63" s="200"/>
      <c r="H63" s="201"/>
      <c r="I63" s="4">
        <v>164</v>
      </c>
      <c r="J63" s="13"/>
      <c r="K63" s="13"/>
    </row>
    <row r="64" spans="1:11" ht="12.75">
      <c r="A64" s="199" t="s">
        <v>241</v>
      </c>
      <c r="B64" s="200"/>
      <c r="C64" s="200"/>
      <c r="D64" s="200"/>
      <c r="E64" s="200"/>
      <c r="F64" s="200"/>
      <c r="G64" s="200"/>
      <c r="H64" s="201"/>
      <c r="I64" s="4">
        <v>165</v>
      </c>
      <c r="J64" s="13"/>
      <c r="K64" s="13"/>
    </row>
    <row r="65" spans="1:11" ht="12.75">
      <c r="A65" s="199" t="s">
        <v>230</v>
      </c>
      <c r="B65" s="200"/>
      <c r="C65" s="200"/>
      <c r="D65" s="200"/>
      <c r="E65" s="200"/>
      <c r="F65" s="200"/>
      <c r="G65" s="200"/>
      <c r="H65" s="201"/>
      <c r="I65" s="4">
        <v>166</v>
      </c>
      <c r="J65" s="13"/>
      <c r="K65" s="13"/>
    </row>
    <row r="66" spans="1:11" ht="12.75">
      <c r="A66" s="199" t="s">
        <v>201</v>
      </c>
      <c r="B66" s="200"/>
      <c r="C66" s="200"/>
      <c r="D66" s="200"/>
      <c r="E66" s="200"/>
      <c r="F66" s="200"/>
      <c r="G66" s="200"/>
      <c r="H66" s="201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9" t="s">
        <v>202</v>
      </c>
      <c r="B67" s="200"/>
      <c r="C67" s="200"/>
      <c r="D67" s="200"/>
      <c r="E67" s="200"/>
      <c r="F67" s="200"/>
      <c r="G67" s="200"/>
      <c r="H67" s="201"/>
      <c r="I67" s="4">
        <v>168</v>
      </c>
      <c r="J67" s="17">
        <f>J56+J66</f>
        <v>0</v>
      </c>
      <c r="K67" s="17">
        <f>K56+K66</f>
        <v>0</v>
      </c>
    </row>
    <row r="68" spans="1:11" ht="12.75">
      <c r="A68" s="185" t="s">
        <v>196</v>
      </c>
      <c r="B68" s="186"/>
      <c r="C68" s="186"/>
      <c r="D68" s="186"/>
      <c r="E68" s="186"/>
      <c r="F68" s="186"/>
      <c r="G68" s="186"/>
      <c r="H68" s="186"/>
      <c r="I68" s="234"/>
      <c r="J68" s="234"/>
      <c r="K68" s="235"/>
    </row>
    <row r="69" spans="1:11" ht="12.75">
      <c r="A69" s="189" t="s">
        <v>195</v>
      </c>
      <c r="B69" s="190"/>
      <c r="C69" s="190"/>
      <c r="D69" s="190"/>
      <c r="E69" s="190"/>
      <c r="F69" s="190"/>
      <c r="G69" s="190"/>
      <c r="H69" s="190"/>
      <c r="I69" s="191"/>
      <c r="J69" s="191"/>
      <c r="K69" s="192"/>
    </row>
    <row r="70" spans="1:11" ht="12.75">
      <c r="A70" s="228" t="s">
        <v>242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3"/>
      <c r="K70" s="13"/>
    </row>
    <row r="71" spans="1:11" ht="12.75">
      <c r="A71" s="231" t="s">
        <v>243</v>
      </c>
      <c r="B71" s="232"/>
      <c r="C71" s="232"/>
      <c r="D71" s="232"/>
      <c r="E71" s="232"/>
      <c r="F71" s="232"/>
      <c r="G71" s="232"/>
      <c r="H71" s="233"/>
      <c r="I71" s="7">
        <v>170</v>
      </c>
      <c r="J71" s="14"/>
      <c r="K71" s="14"/>
    </row>
  </sheetData>
  <sheetProtection/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sheetData>
    <row r="1" spans="1:11" ht="12.75">
      <c r="A1" s="247" t="s">
        <v>170</v>
      </c>
      <c r="B1" s="248"/>
      <c r="C1" s="248"/>
      <c r="D1" s="248"/>
      <c r="E1" s="248"/>
      <c r="F1" s="248"/>
      <c r="G1" s="248"/>
      <c r="H1" s="248"/>
      <c r="I1" s="248"/>
      <c r="J1" s="249"/>
      <c r="K1" s="213"/>
    </row>
    <row r="2" spans="1:11" ht="12.75">
      <c r="A2" s="251" t="s">
        <v>337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 t="s">
        <v>335</v>
      </c>
    </row>
    <row r="4" spans="1:11" ht="12.75">
      <c r="A4" s="253" t="s">
        <v>338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6" t="s">
        <v>290</v>
      </c>
      <c r="J5" s="87" t="s">
        <v>156</v>
      </c>
      <c r="K5" s="87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8">
        <v>2</v>
      </c>
      <c r="J6" s="89" t="s">
        <v>294</v>
      </c>
      <c r="K6" s="89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8">
        <v>7871902</v>
      </c>
      <c r="K8" s="13">
        <v>5305485</v>
      </c>
    </row>
    <row r="9" spans="1:11" ht="12.75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8">
        <v>22459508</v>
      </c>
      <c r="K9" s="13">
        <v>16505009</v>
      </c>
    </row>
    <row r="10" spans="1:11" ht="12.75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8">
        <v>0</v>
      </c>
      <c r="K10" s="13">
        <v>34730748</v>
      </c>
    </row>
    <row r="11" spans="1:11" ht="12.75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8">
        <v>0</v>
      </c>
      <c r="K11" s="13">
        <v>0</v>
      </c>
    </row>
    <row r="12" spans="1:11" ht="12.75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8">
        <v>6021592</v>
      </c>
      <c r="K12" s="13">
        <v>0</v>
      </c>
    </row>
    <row r="13" spans="1:11" ht="12.75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8">
        <v>0</v>
      </c>
      <c r="K13" s="13">
        <v>0</v>
      </c>
    </row>
    <row r="14" spans="1:11" ht="12.75">
      <c r="A14" s="199" t="s">
        <v>163</v>
      </c>
      <c r="B14" s="200"/>
      <c r="C14" s="200"/>
      <c r="D14" s="200"/>
      <c r="E14" s="200"/>
      <c r="F14" s="200"/>
      <c r="G14" s="200"/>
      <c r="H14" s="200"/>
      <c r="I14" s="4">
        <v>7</v>
      </c>
      <c r="J14" s="9">
        <f>SUM(J8:J13)</f>
        <v>36353002</v>
      </c>
      <c r="K14" s="12">
        <f>SUM(K8:K13)</f>
        <v>56541242</v>
      </c>
    </row>
    <row r="15" spans="1:11" ht="12.75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8">
        <v>7992978</v>
      </c>
      <c r="K15" s="13">
        <v>0</v>
      </c>
    </row>
    <row r="16" spans="1:11" ht="12.75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8">
        <v>829073</v>
      </c>
      <c r="K16" s="13">
        <v>18234754</v>
      </c>
    </row>
    <row r="17" spans="1:11" ht="12.75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>
        <v>0</v>
      </c>
      <c r="K17" s="13">
        <v>11986434</v>
      </c>
    </row>
    <row r="18" spans="1:11" ht="12.75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>
        <v>27418735</v>
      </c>
      <c r="K18" s="13">
        <f>7874434+1805199+26464892+156850-7503182-1</f>
        <v>28798192</v>
      </c>
    </row>
    <row r="19" spans="1:11" ht="12.75">
      <c r="A19" s="199" t="s">
        <v>164</v>
      </c>
      <c r="B19" s="200"/>
      <c r="C19" s="200"/>
      <c r="D19" s="200"/>
      <c r="E19" s="200"/>
      <c r="F19" s="200"/>
      <c r="G19" s="200"/>
      <c r="H19" s="200"/>
      <c r="I19" s="4">
        <v>12</v>
      </c>
      <c r="J19" s="9">
        <f>SUM(J15:J18)</f>
        <v>36240786</v>
      </c>
      <c r="K19" s="12">
        <f>SUM(K15:K18)</f>
        <v>59019380</v>
      </c>
    </row>
    <row r="20" spans="1:11" ht="12.75">
      <c r="A20" s="199" t="s">
        <v>36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IF(J14&gt;J19,J14-J19,0)</f>
        <v>112216</v>
      </c>
      <c r="K20" s="12">
        <f>IF(K14&gt;K19,K14-K19,0)</f>
        <v>0</v>
      </c>
    </row>
    <row r="21" spans="1:11" ht="12.75">
      <c r="A21" s="199" t="s">
        <v>37</v>
      </c>
      <c r="B21" s="200"/>
      <c r="C21" s="200"/>
      <c r="D21" s="200"/>
      <c r="E21" s="200"/>
      <c r="F21" s="200"/>
      <c r="G21" s="200"/>
      <c r="H21" s="200"/>
      <c r="I21" s="4">
        <v>14</v>
      </c>
      <c r="J21" s="9">
        <f>IF(J19&gt;J14,J19-J14,0)</f>
        <v>0</v>
      </c>
      <c r="K21" s="12">
        <f>IF(K19&gt;K14,K19-K14,0)</f>
        <v>2478138</v>
      </c>
    </row>
    <row r="22" spans="1:11" ht="12.75">
      <c r="A22" s="243" t="s">
        <v>165</v>
      </c>
      <c r="B22" s="244"/>
      <c r="C22" s="244"/>
      <c r="D22" s="244"/>
      <c r="E22" s="244"/>
      <c r="F22" s="244"/>
      <c r="G22" s="244"/>
      <c r="H22" s="244"/>
      <c r="I22" s="245"/>
      <c r="J22" s="245"/>
      <c r="K22" s="246"/>
    </row>
    <row r="23" spans="1:11" ht="12.75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8">
        <v>741961</v>
      </c>
      <c r="K23" s="13">
        <v>17426</v>
      </c>
    </row>
    <row r="24" spans="1:11" ht="12.75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>
        <v>0</v>
      </c>
      <c r="K24" s="13">
        <v>0</v>
      </c>
    </row>
    <row r="25" spans="1:11" ht="12.75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>
        <v>0</v>
      </c>
      <c r="K25" s="13">
        <v>0</v>
      </c>
    </row>
    <row r="26" spans="1:11" ht="12.75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>
        <v>0</v>
      </c>
      <c r="K26" s="13">
        <v>0</v>
      </c>
    </row>
    <row r="27" spans="1:11" ht="12.75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>
        <v>646000</v>
      </c>
      <c r="K27" s="13">
        <f>321000+38018-1</f>
        <v>359017</v>
      </c>
    </row>
    <row r="28" spans="1:11" ht="12.75">
      <c r="A28" s="199" t="s">
        <v>174</v>
      </c>
      <c r="B28" s="200"/>
      <c r="C28" s="200"/>
      <c r="D28" s="200"/>
      <c r="E28" s="200"/>
      <c r="F28" s="200"/>
      <c r="G28" s="200"/>
      <c r="H28" s="200"/>
      <c r="I28" s="4">
        <v>20</v>
      </c>
      <c r="J28" s="9">
        <f>SUM(J23:J27)</f>
        <v>1387961</v>
      </c>
      <c r="K28" s="12">
        <f>SUM(K23:K27)</f>
        <v>376443</v>
      </c>
    </row>
    <row r="29" spans="1:11" ht="12.75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8">
        <v>21351461</v>
      </c>
      <c r="K29" s="13">
        <v>41900627</v>
      </c>
    </row>
    <row r="30" spans="1:11" ht="12.75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>
        <v>0</v>
      </c>
      <c r="K30" s="13">
        <v>0</v>
      </c>
    </row>
    <row r="31" spans="1:11" ht="12.75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>
        <v>126000</v>
      </c>
      <c r="K31" s="13">
        <v>261000</v>
      </c>
    </row>
    <row r="32" spans="1:11" ht="12.75">
      <c r="A32" s="199" t="s">
        <v>5</v>
      </c>
      <c r="B32" s="200"/>
      <c r="C32" s="200"/>
      <c r="D32" s="200"/>
      <c r="E32" s="200"/>
      <c r="F32" s="200"/>
      <c r="G32" s="200"/>
      <c r="H32" s="200"/>
      <c r="I32" s="4">
        <v>24</v>
      </c>
      <c r="J32" s="9">
        <f>SUM(J29:J31)</f>
        <v>21477461</v>
      </c>
      <c r="K32" s="12">
        <f>SUM(K29:K31)</f>
        <v>42161627</v>
      </c>
    </row>
    <row r="33" spans="1:11" ht="12.75">
      <c r="A33" s="199" t="s">
        <v>38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9" t="s">
        <v>39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IF(J32&gt;J28,J32-J28,0)</f>
        <v>20089500</v>
      </c>
      <c r="K34" s="12">
        <f>IF(K32&gt;K28,K32-K28,0)</f>
        <v>41785184</v>
      </c>
    </row>
    <row r="35" spans="1:11" ht="12.75">
      <c r="A35" s="243" t="s">
        <v>166</v>
      </c>
      <c r="B35" s="244"/>
      <c r="C35" s="244"/>
      <c r="D35" s="244"/>
      <c r="E35" s="244"/>
      <c r="F35" s="244"/>
      <c r="G35" s="244"/>
      <c r="H35" s="244"/>
      <c r="I35" s="245"/>
      <c r="J35" s="245"/>
      <c r="K35" s="246"/>
    </row>
    <row r="36" spans="1:11" ht="12.75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8">
        <v>0</v>
      </c>
      <c r="K36" s="13">
        <v>29688000</v>
      </c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>
        <v>0</v>
      </c>
      <c r="K37" s="13">
        <v>0</v>
      </c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>
        <v>0</v>
      </c>
      <c r="K38" s="13">
        <v>0</v>
      </c>
    </row>
    <row r="39" spans="1:11" ht="12.75">
      <c r="A39" s="199" t="s">
        <v>70</v>
      </c>
      <c r="B39" s="200"/>
      <c r="C39" s="200"/>
      <c r="D39" s="200"/>
      <c r="E39" s="200"/>
      <c r="F39" s="200"/>
      <c r="G39" s="200"/>
      <c r="H39" s="200"/>
      <c r="I39" s="4">
        <v>30</v>
      </c>
      <c r="J39" s="9">
        <f>SUM(J36:J38)</f>
        <v>0</v>
      </c>
      <c r="K39" s="12">
        <f>SUM(K36:K38)</f>
        <v>29688000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8">
        <v>0</v>
      </c>
      <c r="K40" s="13">
        <v>0</v>
      </c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>
        <v>0</v>
      </c>
      <c r="K41" s="13">
        <v>0</v>
      </c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>
        <v>441892</v>
      </c>
      <c r="K42" s="13">
        <v>473695</v>
      </c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>
        <v>2480507</v>
      </c>
      <c r="K43" s="13">
        <v>5441665</v>
      </c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>
        <v>0</v>
      </c>
      <c r="K44" s="13">
        <v>7530420</v>
      </c>
    </row>
    <row r="45" spans="1:11" ht="12.75">
      <c r="A45" s="199" t="s">
        <v>71</v>
      </c>
      <c r="B45" s="200"/>
      <c r="C45" s="200"/>
      <c r="D45" s="200"/>
      <c r="E45" s="200"/>
      <c r="F45" s="200"/>
      <c r="G45" s="200"/>
      <c r="H45" s="200"/>
      <c r="I45" s="4">
        <v>36</v>
      </c>
      <c r="J45" s="9">
        <f>SUM(J40:J44)</f>
        <v>2922399</v>
      </c>
      <c r="K45" s="12">
        <f>SUM(K40:K44)</f>
        <v>13445780</v>
      </c>
    </row>
    <row r="46" spans="1:11" ht="12.75">
      <c r="A46" s="199" t="s">
        <v>17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IF(J39&gt;J45,J39-J45,0)</f>
        <v>0</v>
      </c>
      <c r="K46" s="12">
        <f>IF(K39&gt;K45,K39-K45,0)</f>
        <v>16242220</v>
      </c>
    </row>
    <row r="47" spans="1:11" ht="12.75">
      <c r="A47" s="199" t="s">
        <v>18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IF(J45&gt;J39,J45-J39,0)</f>
        <v>2922399</v>
      </c>
      <c r="K47" s="12">
        <f>IF(K45&gt;K39,K45-K39,0)</f>
        <v>0</v>
      </c>
    </row>
    <row r="48" spans="1:11" ht="12.75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0</v>
      </c>
    </row>
    <row r="49" spans="1:11" ht="12.75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IF(J21-J20+J34-J33+J47-J46&gt;0,J21-J20+J34-J33+J47-J46,0)</f>
        <v>22899683</v>
      </c>
      <c r="K49" s="12">
        <f>IF(K21-K20+K34-K33+K47-K46&gt;0,K21-K20+K34-K33+K47-K46,0)</f>
        <v>28021102</v>
      </c>
    </row>
    <row r="50" spans="1:11" ht="12.75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8">
        <v>86754822</v>
      </c>
      <c r="K50" s="13">
        <v>63855139</v>
      </c>
    </row>
    <row r="51" spans="1:11" ht="12.75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>
        <v>0</v>
      </c>
      <c r="K51" s="13">
        <v>0</v>
      </c>
    </row>
    <row r="52" spans="1:11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>
        <f>+J49</f>
        <v>22899683</v>
      </c>
      <c r="K52" s="8">
        <f>+K49</f>
        <v>28021102</v>
      </c>
    </row>
    <row r="53" spans="1:11" ht="12.75">
      <c r="A53" s="196" t="s">
        <v>184</v>
      </c>
      <c r="B53" s="197"/>
      <c r="C53" s="197"/>
      <c r="D53" s="197"/>
      <c r="E53" s="197"/>
      <c r="F53" s="197"/>
      <c r="G53" s="197"/>
      <c r="H53" s="197"/>
      <c r="I53" s="7">
        <v>44</v>
      </c>
      <c r="J53" s="10">
        <f>J50+J51-J52</f>
        <v>63855139</v>
      </c>
      <c r="K53" s="17">
        <f>K50+K51-K52</f>
        <v>35834037</v>
      </c>
    </row>
  </sheetData>
  <sheetProtection/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48:H48"/>
    <mergeCell ref="A35:K35"/>
    <mergeCell ref="A36:H36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</mergeCells>
  <dataValidations count="2">
    <dataValidation type="whole" operator="notEqual" allowBlank="1" showInputMessage="1" showErrorMessage="1" errorTitle="Pogrešan unos" error="Mogu se unijeti samo cjelobrojne vrijednosti." sqref="J8:K13 J40:K44 J36:K38 J29:K31 J23:K27 J15:K1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7" t="s">
        <v>205</v>
      </c>
      <c r="B1" s="248"/>
      <c r="C1" s="248"/>
      <c r="D1" s="248"/>
      <c r="E1" s="248"/>
      <c r="F1" s="248"/>
      <c r="G1" s="248"/>
      <c r="H1" s="248"/>
      <c r="I1" s="248"/>
      <c r="J1" s="249"/>
      <c r="K1" s="262"/>
    </row>
    <row r="2" spans="1:11" ht="12.75">
      <c r="A2" s="251" t="s">
        <v>6</v>
      </c>
      <c r="B2" s="252"/>
      <c r="C2" s="252"/>
      <c r="D2" s="252"/>
      <c r="E2" s="252"/>
      <c r="F2" s="252"/>
      <c r="G2" s="252"/>
      <c r="H2" s="252"/>
      <c r="I2" s="252"/>
      <c r="J2" s="249"/>
      <c r="K2" s="250"/>
    </row>
    <row r="3" spans="1:11" ht="12.75">
      <c r="A3" s="15"/>
      <c r="B3" s="16"/>
      <c r="C3" s="16"/>
      <c r="D3" s="16"/>
      <c r="E3" s="16"/>
      <c r="F3" s="16"/>
      <c r="G3" s="16"/>
      <c r="H3" s="16"/>
      <c r="I3" s="16"/>
      <c r="J3" s="18"/>
      <c r="K3" s="3"/>
    </row>
    <row r="4" spans="1:11" ht="12.75">
      <c r="A4" s="253" t="s">
        <v>7</v>
      </c>
      <c r="B4" s="254"/>
      <c r="C4" s="254"/>
      <c r="D4" s="254"/>
      <c r="E4" s="254"/>
      <c r="F4" s="254"/>
      <c r="G4" s="254"/>
      <c r="H4" s="254"/>
      <c r="I4" s="254"/>
      <c r="J4" s="254"/>
      <c r="K4" s="255"/>
    </row>
    <row r="5" spans="1:11" ht="24" thickBot="1">
      <c r="A5" s="256" t="s">
        <v>61</v>
      </c>
      <c r="B5" s="256"/>
      <c r="C5" s="256"/>
      <c r="D5" s="256"/>
      <c r="E5" s="256"/>
      <c r="F5" s="256"/>
      <c r="G5" s="256"/>
      <c r="H5" s="256"/>
      <c r="I5" s="86" t="s">
        <v>290</v>
      </c>
      <c r="J5" s="87" t="s">
        <v>156</v>
      </c>
      <c r="K5" s="87" t="s">
        <v>157</v>
      </c>
    </row>
    <row r="6" spans="1:11" ht="12.75">
      <c r="A6" s="257">
        <v>1</v>
      </c>
      <c r="B6" s="257"/>
      <c r="C6" s="257"/>
      <c r="D6" s="257"/>
      <c r="E6" s="257"/>
      <c r="F6" s="257"/>
      <c r="G6" s="257"/>
      <c r="H6" s="257"/>
      <c r="I6" s="88">
        <v>2</v>
      </c>
      <c r="J6" s="89" t="s">
        <v>294</v>
      </c>
      <c r="K6" s="89" t="s">
        <v>295</v>
      </c>
    </row>
    <row r="7" spans="1:11" ht="12.75">
      <c r="A7" s="243" t="s">
        <v>162</v>
      </c>
      <c r="B7" s="244"/>
      <c r="C7" s="244"/>
      <c r="D7" s="244"/>
      <c r="E7" s="244"/>
      <c r="F7" s="244"/>
      <c r="G7" s="244"/>
      <c r="H7" s="244"/>
      <c r="I7" s="245"/>
      <c r="J7" s="245"/>
      <c r="K7" s="246"/>
    </row>
    <row r="8" spans="1:11" ht="12.75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 ht="12.75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 ht="12.75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 ht="12.75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 ht="12.75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 ht="12.75">
      <c r="A13" s="199" t="s">
        <v>206</v>
      </c>
      <c r="B13" s="200"/>
      <c r="C13" s="200"/>
      <c r="D13" s="200"/>
      <c r="E13" s="200"/>
      <c r="F13" s="200"/>
      <c r="G13" s="200"/>
      <c r="H13" s="200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 ht="12.75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 ht="12.75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 ht="12.75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 ht="12.75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 ht="12.75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 ht="12.75">
      <c r="A20" s="199" t="s">
        <v>47</v>
      </c>
      <c r="B20" s="200"/>
      <c r="C20" s="200"/>
      <c r="D20" s="200"/>
      <c r="E20" s="200"/>
      <c r="F20" s="200"/>
      <c r="G20" s="200"/>
      <c r="H20" s="200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9" t="s">
        <v>111</v>
      </c>
      <c r="B21" s="258"/>
      <c r="C21" s="258"/>
      <c r="D21" s="258"/>
      <c r="E21" s="258"/>
      <c r="F21" s="258"/>
      <c r="G21" s="258"/>
      <c r="H21" s="25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5" t="s">
        <v>112</v>
      </c>
      <c r="B22" s="260"/>
      <c r="C22" s="260"/>
      <c r="D22" s="260"/>
      <c r="E22" s="260"/>
      <c r="F22" s="260"/>
      <c r="G22" s="260"/>
      <c r="H22" s="26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3" t="s">
        <v>165</v>
      </c>
      <c r="B23" s="244"/>
      <c r="C23" s="244"/>
      <c r="D23" s="244"/>
      <c r="E23" s="244"/>
      <c r="F23" s="244"/>
      <c r="G23" s="244"/>
      <c r="H23" s="244"/>
      <c r="I23" s="245"/>
      <c r="J23" s="245"/>
      <c r="K23" s="246"/>
    </row>
    <row r="24" spans="1:11" ht="12.75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 ht="12.75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 ht="12.75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 ht="12.75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 ht="12.75">
      <c r="A29" s="199" t="s">
        <v>119</v>
      </c>
      <c r="B29" s="200"/>
      <c r="C29" s="200"/>
      <c r="D29" s="200"/>
      <c r="E29" s="200"/>
      <c r="F29" s="200"/>
      <c r="G29" s="200"/>
      <c r="H29" s="200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 ht="12.75">
      <c r="A33" s="199" t="s">
        <v>50</v>
      </c>
      <c r="B33" s="200"/>
      <c r="C33" s="200"/>
      <c r="D33" s="200"/>
      <c r="E33" s="200"/>
      <c r="F33" s="200"/>
      <c r="G33" s="200"/>
      <c r="H33" s="200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9" t="s">
        <v>113</v>
      </c>
      <c r="B34" s="200"/>
      <c r="C34" s="200"/>
      <c r="D34" s="200"/>
      <c r="E34" s="200"/>
      <c r="F34" s="200"/>
      <c r="G34" s="200"/>
      <c r="H34" s="200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9" t="s">
        <v>114</v>
      </c>
      <c r="B35" s="200"/>
      <c r="C35" s="200"/>
      <c r="D35" s="200"/>
      <c r="E35" s="200"/>
      <c r="F35" s="200"/>
      <c r="G35" s="200"/>
      <c r="H35" s="200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3" t="s">
        <v>166</v>
      </c>
      <c r="B36" s="244"/>
      <c r="C36" s="244"/>
      <c r="D36" s="244"/>
      <c r="E36" s="244"/>
      <c r="F36" s="244"/>
      <c r="G36" s="244"/>
      <c r="H36" s="244"/>
      <c r="I36" s="245">
        <v>0</v>
      </c>
      <c r="J36" s="245"/>
      <c r="K36" s="246"/>
    </row>
    <row r="37" spans="1:11" ht="12.75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 ht="12.75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 ht="12.75">
      <c r="A40" s="199" t="s">
        <v>51</v>
      </c>
      <c r="B40" s="200"/>
      <c r="C40" s="200"/>
      <c r="D40" s="200"/>
      <c r="E40" s="200"/>
      <c r="F40" s="200"/>
      <c r="G40" s="200"/>
      <c r="H40" s="200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 ht="12.75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 ht="12.75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 ht="12.75">
      <c r="A46" s="199" t="s">
        <v>154</v>
      </c>
      <c r="B46" s="200"/>
      <c r="C46" s="200"/>
      <c r="D46" s="200"/>
      <c r="E46" s="200"/>
      <c r="F46" s="200"/>
      <c r="G46" s="200"/>
      <c r="H46" s="200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9" t="s">
        <v>168</v>
      </c>
      <c r="B47" s="200"/>
      <c r="C47" s="200"/>
      <c r="D47" s="200"/>
      <c r="E47" s="200"/>
      <c r="F47" s="200"/>
      <c r="G47" s="200"/>
      <c r="H47" s="200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9" t="s">
        <v>169</v>
      </c>
      <c r="B48" s="200"/>
      <c r="C48" s="200"/>
      <c r="D48" s="200"/>
      <c r="E48" s="200"/>
      <c r="F48" s="200"/>
      <c r="G48" s="200"/>
      <c r="H48" s="200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9" t="s">
        <v>155</v>
      </c>
      <c r="B49" s="200"/>
      <c r="C49" s="200"/>
      <c r="D49" s="200"/>
      <c r="E49" s="200"/>
      <c r="F49" s="200"/>
      <c r="G49" s="200"/>
      <c r="H49" s="200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9" t="s">
        <v>15</v>
      </c>
      <c r="B50" s="200"/>
      <c r="C50" s="200"/>
      <c r="D50" s="200"/>
      <c r="E50" s="200"/>
      <c r="F50" s="200"/>
      <c r="G50" s="200"/>
      <c r="H50" s="200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9" t="s">
        <v>167</v>
      </c>
      <c r="B51" s="200"/>
      <c r="C51" s="200"/>
      <c r="D51" s="200"/>
      <c r="E51" s="200"/>
      <c r="F51" s="200"/>
      <c r="G51" s="200"/>
      <c r="H51" s="200"/>
      <c r="I51" s="4">
        <v>42</v>
      </c>
      <c r="J51" s="8"/>
      <c r="K51" s="13"/>
    </row>
    <row r="52" spans="1:11" ht="12.75">
      <c r="A52" s="199" t="s">
        <v>182</v>
      </c>
      <c r="B52" s="200"/>
      <c r="C52" s="200"/>
      <c r="D52" s="200"/>
      <c r="E52" s="200"/>
      <c r="F52" s="200"/>
      <c r="G52" s="200"/>
      <c r="H52" s="200"/>
      <c r="I52" s="4">
        <v>43</v>
      </c>
      <c r="J52" s="8"/>
      <c r="K52" s="13"/>
    </row>
    <row r="53" spans="1:11" ht="12.75">
      <c r="A53" s="199" t="s">
        <v>183</v>
      </c>
      <c r="B53" s="200"/>
      <c r="C53" s="200"/>
      <c r="D53" s="200"/>
      <c r="E53" s="200"/>
      <c r="F53" s="200"/>
      <c r="G53" s="200"/>
      <c r="H53" s="200"/>
      <c r="I53" s="4">
        <v>44</v>
      </c>
      <c r="J53" s="8"/>
      <c r="K53" s="13"/>
    </row>
    <row r="54" spans="1:11" ht="12.75">
      <c r="A54" s="205" t="s">
        <v>184</v>
      </c>
      <c r="B54" s="206"/>
      <c r="C54" s="206"/>
      <c r="D54" s="206"/>
      <c r="E54" s="206"/>
      <c r="F54" s="206"/>
      <c r="G54" s="206"/>
      <c r="H54" s="206"/>
      <c r="I54" s="7">
        <v>45</v>
      </c>
      <c r="J54" s="10">
        <f>J51+J52-J53</f>
        <v>0</v>
      </c>
      <c r="K54" s="17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9" width="9.140625" style="97" customWidth="1"/>
    <col min="10" max="11" width="9.8515625" style="97" bestFit="1" customWidth="1"/>
    <col min="12" max="16384" width="9.140625" style="97" customWidth="1"/>
  </cols>
  <sheetData>
    <row r="1" spans="1:12" ht="12.75">
      <c r="A1" s="278" t="s">
        <v>292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96"/>
    </row>
    <row r="2" spans="1:12" ht="15.75">
      <c r="A2" s="94"/>
      <c r="B2" s="95"/>
      <c r="C2" s="265" t="s">
        <v>293</v>
      </c>
      <c r="D2" s="265"/>
      <c r="E2" s="99">
        <v>40544</v>
      </c>
      <c r="F2" s="98" t="s">
        <v>258</v>
      </c>
      <c r="G2" s="266">
        <v>40908</v>
      </c>
      <c r="H2" s="267"/>
      <c r="I2" s="95"/>
      <c r="J2" s="95"/>
      <c r="K2" s="95"/>
      <c r="L2" s="100"/>
    </row>
    <row r="3" spans="1:11" ht="24" thickBot="1">
      <c r="A3" s="268" t="s">
        <v>61</v>
      </c>
      <c r="B3" s="268"/>
      <c r="C3" s="268"/>
      <c r="D3" s="268"/>
      <c r="E3" s="268"/>
      <c r="F3" s="268"/>
      <c r="G3" s="268"/>
      <c r="H3" s="268"/>
      <c r="I3" s="101" t="s">
        <v>316</v>
      </c>
      <c r="J3" s="102" t="s">
        <v>156</v>
      </c>
      <c r="K3" s="102" t="s">
        <v>157</v>
      </c>
    </row>
    <row r="4" spans="1:11" ht="12.75">
      <c r="A4" s="269">
        <v>1</v>
      </c>
      <c r="B4" s="269"/>
      <c r="C4" s="269"/>
      <c r="D4" s="269"/>
      <c r="E4" s="269"/>
      <c r="F4" s="269"/>
      <c r="G4" s="269"/>
      <c r="H4" s="269"/>
      <c r="I4" s="104">
        <v>2</v>
      </c>
      <c r="J4" s="103" t="s">
        <v>294</v>
      </c>
      <c r="K4" s="103" t="s">
        <v>295</v>
      </c>
    </row>
    <row r="5" spans="1:11" ht="12.75">
      <c r="A5" s="263" t="s">
        <v>296</v>
      </c>
      <c r="B5" s="264"/>
      <c r="C5" s="264"/>
      <c r="D5" s="264"/>
      <c r="E5" s="264"/>
      <c r="F5" s="264"/>
      <c r="G5" s="264"/>
      <c r="H5" s="264"/>
      <c r="I5" s="105">
        <v>1</v>
      </c>
      <c r="J5" s="106">
        <v>138444470</v>
      </c>
      <c r="K5" s="106">
        <v>168132470</v>
      </c>
    </row>
    <row r="6" spans="1:11" ht="12.75">
      <c r="A6" s="263" t="s">
        <v>297</v>
      </c>
      <c r="B6" s="264"/>
      <c r="C6" s="264"/>
      <c r="D6" s="264"/>
      <c r="E6" s="264"/>
      <c r="F6" s="264"/>
      <c r="G6" s="264"/>
      <c r="H6" s="264"/>
      <c r="I6" s="105">
        <v>2</v>
      </c>
      <c r="J6" s="107">
        <v>0</v>
      </c>
      <c r="K6" s="107">
        <v>0</v>
      </c>
    </row>
    <row r="7" spans="1:11" ht="12.75">
      <c r="A7" s="263" t="s">
        <v>298</v>
      </c>
      <c r="B7" s="264"/>
      <c r="C7" s="264"/>
      <c r="D7" s="264"/>
      <c r="E7" s="264"/>
      <c r="F7" s="264"/>
      <c r="G7" s="264"/>
      <c r="H7" s="264"/>
      <c r="I7" s="105">
        <v>3</v>
      </c>
      <c r="J7" s="107">
        <v>49603988</v>
      </c>
      <c r="K7" s="107">
        <v>50230875</v>
      </c>
    </row>
    <row r="8" spans="1:11" ht="12.75">
      <c r="A8" s="263" t="s">
        <v>299</v>
      </c>
      <c r="B8" s="264"/>
      <c r="C8" s="264"/>
      <c r="D8" s="264"/>
      <c r="E8" s="264"/>
      <c r="F8" s="264"/>
      <c r="G8" s="264"/>
      <c r="H8" s="264"/>
      <c r="I8" s="105">
        <v>4</v>
      </c>
      <c r="J8" s="107">
        <v>0</v>
      </c>
      <c r="K8" s="107">
        <v>0</v>
      </c>
    </row>
    <row r="9" spans="1:11" ht="12.75">
      <c r="A9" s="263" t="s">
        <v>300</v>
      </c>
      <c r="B9" s="264"/>
      <c r="C9" s="264"/>
      <c r="D9" s="264"/>
      <c r="E9" s="264"/>
      <c r="F9" s="264"/>
      <c r="G9" s="264"/>
      <c r="H9" s="264"/>
      <c r="I9" s="105">
        <v>5</v>
      </c>
      <c r="J9" s="107">
        <v>6068552</v>
      </c>
      <c r="K9" s="107">
        <v>4071164</v>
      </c>
    </row>
    <row r="10" spans="1:11" ht="12.75">
      <c r="A10" s="263" t="s">
        <v>301</v>
      </c>
      <c r="B10" s="264"/>
      <c r="C10" s="264"/>
      <c r="D10" s="264"/>
      <c r="E10" s="264"/>
      <c r="F10" s="264"/>
      <c r="G10" s="264"/>
      <c r="H10" s="264"/>
      <c r="I10" s="105">
        <v>6</v>
      </c>
      <c r="J10" s="107">
        <v>0</v>
      </c>
      <c r="K10" s="107">
        <v>0</v>
      </c>
    </row>
    <row r="11" spans="1:11" ht="12.75">
      <c r="A11" s="263" t="s">
        <v>302</v>
      </c>
      <c r="B11" s="264"/>
      <c r="C11" s="264"/>
      <c r="D11" s="264"/>
      <c r="E11" s="264"/>
      <c r="F11" s="264"/>
      <c r="G11" s="264"/>
      <c r="H11" s="264"/>
      <c r="I11" s="105">
        <v>7</v>
      </c>
      <c r="J11" s="107">
        <v>0</v>
      </c>
      <c r="K11" s="107">
        <v>0</v>
      </c>
    </row>
    <row r="12" spans="1:11" ht="12.75">
      <c r="A12" s="263" t="s">
        <v>303</v>
      </c>
      <c r="B12" s="264"/>
      <c r="C12" s="264"/>
      <c r="D12" s="264"/>
      <c r="E12" s="264"/>
      <c r="F12" s="264"/>
      <c r="G12" s="264"/>
      <c r="H12" s="264"/>
      <c r="I12" s="105">
        <v>8</v>
      </c>
      <c r="J12" s="107">
        <v>0</v>
      </c>
      <c r="K12" s="107">
        <v>0</v>
      </c>
    </row>
    <row r="13" spans="1:11" ht="12.75">
      <c r="A13" s="263" t="s">
        <v>304</v>
      </c>
      <c r="B13" s="264"/>
      <c r="C13" s="264"/>
      <c r="D13" s="264"/>
      <c r="E13" s="264"/>
      <c r="F13" s="264"/>
      <c r="G13" s="264"/>
      <c r="H13" s="264"/>
      <c r="I13" s="105">
        <v>9</v>
      </c>
      <c r="J13" s="107">
        <v>0</v>
      </c>
      <c r="K13" s="107">
        <v>0</v>
      </c>
    </row>
    <row r="14" spans="1:11" ht="12.75">
      <c r="A14" s="274" t="s">
        <v>305</v>
      </c>
      <c r="B14" s="275"/>
      <c r="C14" s="275"/>
      <c r="D14" s="275"/>
      <c r="E14" s="275"/>
      <c r="F14" s="275"/>
      <c r="G14" s="275"/>
      <c r="H14" s="275"/>
      <c r="I14" s="105">
        <v>10</v>
      </c>
      <c r="J14" s="108">
        <f>SUM(J5:J13)</f>
        <v>194117010</v>
      </c>
      <c r="K14" s="108">
        <f>SUM(K5:K13)</f>
        <v>222434509</v>
      </c>
    </row>
    <row r="15" spans="1:11" ht="12.75">
      <c r="A15" s="263" t="s">
        <v>306</v>
      </c>
      <c r="B15" s="264"/>
      <c r="C15" s="264"/>
      <c r="D15" s="264"/>
      <c r="E15" s="264"/>
      <c r="F15" s="264"/>
      <c r="G15" s="264"/>
      <c r="H15" s="264"/>
      <c r="I15" s="105">
        <v>11</v>
      </c>
      <c r="J15" s="107">
        <v>0</v>
      </c>
      <c r="K15" s="107">
        <v>0</v>
      </c>
    </row>
    <row r="16" spans="1:11" ht="12.75">
      <c r="A16" s="263" t="s">
        <v>307</v>
      </c>
      <c r="B16" s="264"/>
      <c r="C16" s="264"/>
      <c r="D16" s="264"/>
      <c r="E16" s="264"/>
      <c r="F16" s="264"/>
      <c r="G16" s="264"/>
      <c r="H16" s="264"/>
      <c r="I16" s="105">
        <v>12</v>
      </c>
      <c r="J16" s="107">
        <v>0</v>
      </c>
      <c r="K16" s="107">
        <v>0</v>
      </c>
    </row>
    <row r="17" spans="1:11" ht="12.75">
      <c r="A17" s="263" t="s">
        <v>308</v>
      </c>
      <c r="B17" s="264"/>
      <c r="C17" s="264"/>
      <c r="D17" s="264"/>
      <c r="E17" s="264"/>
      <c r="F17" s="264"/>
      <c r="G17" s="264"/>
      <c r="H17" s="264"/>
      <c r="I17" s="105">
        <v>13</v>
      </c>
      <c r="J17" s="107">
        <v>0</v>
      </c>
      <c r="K17" s="107">
        <v>0</v>
      </c>
    </row>
    <row r="18" spans="1:11" ht="12.75">
      <c r="A18" s="263" t="s">
        <v>309</v>
      </c>
      <c r="B18" s="264"/>
      <c r="C18" s="264"/>
      <c r="D18" s="264"/>
      <c r="E18" s="264"/>
      <c r="F18" s="264"/>
      <c r="G18" s="264"/>
      <c r="H18" s="264"/>
      <c r="I18" s="105">
        <v>14</v>
      </c>
      <c r="J18" s="107">
        <v>0</v>
      </c>
      <c r="K18" s="107">
        <v>0</v>
      </c>
    </row>
    <row r="19" spans="1:11" ht="12.75">
      <c r="A19" s="263" t="s">
        <v>310</v>
      </c>
      <c r="B19" s="264"/>
      <c r="C19" s="264"/>
      <c r="D19" s="264"/>
      <c r="E19" s="264"/>
      <c r="F19" s="264"/>
      <c r="G19" s="264"/>
      <c r="H19" s="264"/>
      <c r="I19" s="105">
        <v>15</v>
      </c>
      <c r="J19" s="107">
        <v>0</v>
      </c>
      <c r="K19" s="107">
        <v>0</v>
      </c>
    </row>
    <row r="20" spans="1:11" ht="12.75">
      <c r="A20" s="263" t="s">
        <v>311</v>
      </c>
      <c r="B20" s="264"/>
      <c r="C20" s="264"/>
      <c r="D20" s="264"/>
      <c r="E20" s="264"/>
      <c r="F20" s="264"/>
      <c r="G20" s="264"/>
      <c r="H20" s="264"/>
      <c r="I20" s="105">
        <v>16</v>
      </c>
      <c r="J20" s="107">
        <v>0</v>
      </c>
      <c r="K20" s="107">
        <v>0</v>
      </c>
    </row>
    <row r="21" spans="1:11" ht="12.75">
      <c r="A21" s="274" t="s">
        <v>312</v>
      </c>
      <c r="B21" s="275"/>
      <c r="C21" s="275"/>
      <c r="D21" s="275"/>
      <c r="E21" s="275"/>
      <c r="F21" s="275"/>
      <c r="G21" s="275"/>
      <c r="H21" s="275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70" t="s">
        <v>313</v>
      </c>
      <c r="B23" s="271"/>
      <c r="C23" s="271"/>
      <c r="D23" s="271"/>
      <c r="E23" s="271"/>
      <c r="F23" s="271"/>
      <c r="G23" s="271"/>
      <c r="H23" s="271"/>
      <c r="I23" s="110">
        <v>18</v>
      </c>
      <c r="J23" s="106">
        <v>0</v>
      </c>
      <c r="K23" s="106">
        <v>0</v>
      </c>
    </row>
    <row r="24" spans="1:11" ht="23.25" customHeight="1">
      <c r="A24" s="272" t="s">
        <v>314</v>
      </c>
      <c r="B24" s="273"/>
      <c r="C24" s="273"/>
      <c r="D24" s="273"/>
      <c r="E24" s="273"/>
      <c r="F24" s="273"/>
      <c r="G24" s="273"/>
      <c r="H24" s="273"/>
      <c r="I24" s="111">
        <v>19</v>
      </c>
      <c r="J24" s="109"/>
      <c r="K24" s="109"/>
    </row>
    <row r="25" spans="1:11" ht="30" customHeight="1">
      <c r="A25" s="276" t="s">
        <v>315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4" t="s">
        <v>291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5" t="s">
        <v>322</v>
      </c>
      <c r="B4" s="285"/>
      <c r="C4" s="285"/>
      <c r="D4" s="285"/>
      <c r="E4" s="285"/>
      <c r="F4" s="285"/>
      <c r="G4" s="285"/>
      <c r="H4" s="285"/>
      <c r="I4" s="285"/>
      <c r="J4" s="285"/>
    </row>
    <row r="5" spans="1:10" ht="12.75" customHeight="1">
      <c r="A5" s="285"/>
      <c r="B5" s="285"/>
      <c r="C5" s="285"/>
      <c r="D5" s="285"/>
      <c r="E5" s="285"/>
      <c r="F5" s="285"/>
      <c r="G5" s="285"/>
      <c r="H5" s="285"/>
      <c r="I5" s="285"/>
      <c r="J5" s="285"/>
    </row>
    <row r="6" spans="1:10" ht="12.75" customHeight="1">
      <c r="A6" s="285"/>
      <c r="B6" s="285"/>
      <c r="C6" s="285"/>
      <c r="D6" s="285"/>
      <c r="E6" s="285"/>
      <c r="F6" s="285"/>
      <c r="G6" s="285"/>
      <c r="H6" s="285"/>
      <c r="I6" s="285"/>
      <c r="J6" s="285"/>
    </row>
    <row r="7" spans="1:10" ht="12.75" customHeight="1">
      <c r="A7" s="285"/>
      <c r="B7" s="285"/>
      <c r="C7" s="285"/>
      <c r="D7" s="285"/>
      <c r="E7" s="285"/>
      <c r="F7" s="285"/>
      <c r="G7" s="285"/>
      <c r="H7" s="285"/>
      <c r="I7" s="285"/>
      <c r="J7" s="285"/>
    </row>
    <row r="8" spans="1:10" ht="12.75" customHeight="1">
      <c r="A8" s="285"/>
      <c r="B8" s="285"/>
      <c r="C8" s="285"/>
      <c r="D8" s="285"/>
      <c r="E8" s="285"/>
      <c r="F8" s="285"/>
      <c r="G8" s="285"/>
      <c r="H8" s="285"/>
      <c r="I8" s="285"/>
      <c r="J8" s="285"/>
    </row>
    <row r="9" spans="1:10" ht="12.75" customHeight="1">
      <c r="A9" s="285"/>
      <c r="B9" s="285"/>
      <c r="C9" s="285"/>
      <c r="D9" s="285"/>
      <c r="E9" s="285"/>
      <c r="F9" s="285"/>
      <c r="G9" s="285"/>
      <c r="H9" s="285"/>
      <c r="I9" s="285"/>
      <c r="J9" s="285"/>
    </row>
    <row r="10" spans="1:10" ht="12.75" customHeight="1">
      <c r="A10" s="285"/>
      <c r="B10" s="285"/>
      <c r="C10" s="285"/>
      <c r="D10" s="285"/>
      <c r="E10" s="285"/>
      <c r="F10" s="285"/>
      <c r="G10" s="285"/>
      <c r="H10" s="285"/>
      <c r="I10" s="285"/>
      <c r="J10" s="285"/>
    </row>
    <row r="11" spans="1:10" ht="12.75">
      <c r="A11" s="286"/>
      <c r="B11" s="286"/>
      <c r="C11" s="286"/>
      <c r="D11" s="286"/>
      <c r="E11" s="286"/>
      <c r="F11" s="286"/>
      <c r="G11" s="286"/>
      <c r="H11" s="286"/>
      <c r="I11" s="286"/>
      <c r="J11" s="286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Divna Pjevalica</cp:lastModifiedBy>
  <cp:lastPrinted>2012-04-27T07:41:17Z</cp:lastPrinted>
  <dcterms:created xsi:type="dcterms:W3CDTF">2008-10-17T11:51:54Z</dcterms:created>
  <dcterms:modified xsi:type="dcterms:W3CDTF">2012-04-28T09:50:21Z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