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4"/>
  </bookViews>
  <sheets>
    <sheet name="OPĆI PODACI 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 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<sst xmlns="http://schemas.openxmlformats.org/spreadsheetml/2006/main" count="398" uniqueCount="344">
  <si>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</si>
  <si>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</si>
  <si>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</si>
  <si>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</si>
  <si>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</si>
  <si>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</si>
  <si>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</si>
  <si>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</si>
  <si>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</si>
  <si>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</si>
  <si>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</si>
  <si>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</si>
  <si>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</si>
  <si>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</si>
  <si>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</si>
  <si>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</si>
  <si>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</si>
  <si>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</si>
  <si>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</si>
  <si>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</si>
  <si>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</si>
  <si>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</si>
  <si>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</si>
  <si>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</si>
  <si>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</si>
  <si>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</si>
  <si>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</si>
  <si>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</si>
  <si>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</si>
  <si>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</si>
  <si>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</si>
  <si>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</si>
  <si>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</si>
  <si>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</si>
  <si>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</si>
  <si>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</si>
  <si>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</si>
  <si>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</si>
  <si>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</si>
  <si>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</si>
  <si>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</si>
  <si>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</si>
  <si>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</si>
  <si>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</si>
  <si>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</si>
  <si>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</si>
  <si>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</si>
  <si>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</si>
  <si>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</si>
  <si>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</si>
  <si>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</si>
  <si>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</si>
  <si>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</si>
  <si>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</si>
  <si>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</si>
  <si>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</si>
  <si>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</si>
  <si>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</si>
  <si>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</si>
  <si>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</si>
  <si>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</si>
  <si>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</si>
  <si>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</si>
  <si>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</si>
  <si>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</si>
  <si>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</si>
  <si>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</si>
  <si>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</si>
  <si>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</si>
  <si>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</si>
  <si>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</si>
  <si>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</si>
  <si>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</si>
  <si>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</si>
  <si>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</si>
  <si>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</si>
  <si>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</si>
  <si>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</si>
  <si>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</si>
  <si>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</si>
  <si>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</si>
  <si>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</si>
  <si>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</si>
  <si>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</si>
  <si>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</si>
  <si>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</si>
  <si>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</si>
  <si>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</si>
  <si>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</si>
  <si>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</si>
  <si>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</si>
  <si>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</si>
  <si>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</si>
  <si>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</si>
  <si>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</si>
  <si>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</si>
  <si>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</si>
  <si>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</si>
  <si>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</si>
  <si>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</si>
  <si>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</si>
  <si>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</si>
  <si>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</si>
  <si>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</si>
  <si>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</si>
  <si>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</si>
  <si>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</si>
  <si>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</si>
  <si>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</si>
  <si>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</si>
  <si>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</si>
  <si>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</si>
  <si>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</si>
  <si>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</si>
  <si>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</si>
  <si>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</si>
  <si>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</si>
  <si>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</si>
  <si>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</si>
  <si>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</si>
  <si>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</si>
  <si>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</si>
  <si>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</si>
  <si>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</si>
  <si>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</si>
  <si>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</si>
  <si>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</si>
  <si>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</si>
  <si>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</si>
  <si>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</si>
  <si>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</si>
  <si>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</si>
  <si>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</si>
  <si>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</si>
  <si>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</si>
  <si>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</si>
  <si>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</si>
  <si>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</si>
  <si>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</si>
  <si>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</si>
  <si>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</si>
  <si>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</si>
  <si>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</si>
  <si>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</si>
  <si>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</si>
  <si>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</si>
  <si>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</si>
  <si>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</si>
  <si>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</si>
  <si>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</si>
  <si>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</si>
  <si>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</si>
  <si>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</si>
  <si>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</si>
  <si>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</si>
  <si>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</si>
  <si>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</si>
  <si>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</si>
  <si>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</si>
  <si>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</si>
  <si>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</si>
  <si>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</si>
  <si>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</si>
  <si>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</si>
  <si>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</si>
  <si>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</si>
  <si>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</si>
  <si>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</si>
  <si>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</si>
  <si>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</si>
  <si>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</si>
  <si>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</si>
  <si>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</si>
  <si>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</si>
  <si>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</si>
  <si>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</si>
  <si>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</si>
  <si>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</si>
  <si>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</si>
  <si>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</si>
  <si>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</si>
  <si>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</si>
  <si>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</si>
  <si>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</si>
  <si>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</si>
  <si>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</si>
  <si>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</si>
  <si>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</si>
  <si>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</si>
  <si>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</si>
  <si>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</si>
  <si>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</si>
  <si>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</si>
  <si>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</si>
  <si>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</si>
  <si>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</si>
  <si>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</si>
  <si>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</si>
  <si>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</si>
  <si>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</si>
  <si>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</si>
  <si>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</si>
  <si>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</si>
  <si>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</si>
  <si>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</si>
  <si>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</si>
  <si>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</si>
  <si>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</si>
  <si>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</si>
  <si>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</si>
  <si>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</si>
  <si>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</si>
  <si>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</si>
  <si>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</si>
  <si>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</si>
  <si>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</si>
  <si>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</si>
  <si>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</si>
  <si>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</si>
  <si>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</si>
  <si>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</si>
  <si>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</si>
  <si>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</si>
  <si>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</si>
  <si>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</si>
  <si>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</si>
  <si>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</si>
  <si>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</si>
  <si>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</si>
  <si>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</si>
  <si>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</si>
  <si>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</si>
  <si>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</si>
  <si>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</si>
  <si>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</si>
  <si>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</si>
  <si>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</si>
  <si>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</si>
  <si>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</si>
  <si>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</si>
  <si>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</si>
  <si>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</si>
  <si>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</si>
  <si>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</si>
  <si>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</si>
  <si>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</si>
  <si>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</si>
  <si>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</si>
  <si>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</si>
  <si>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</si>
  <si>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</si>
  <si>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</si>
  <si>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</si>
  <si>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</si>
  <si>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</si>
  <si>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</si>
  <si>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</si>
  <si>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</si>
  <si>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</si>
  <si>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</si>
  <si>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</si>
  <si>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</si>
  <si>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</si>
  <si>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</si>
  <si>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</si>
  <si>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</si>
  <si>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</si>
  <si>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</si>
  <si>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</si>
  <si>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</si>
  <si>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</si>
  <si>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</si>
  <si>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</si>
  <si>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</si>
  <si>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</si>
  <si>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</si>
  <si>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</si>
  <si>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</si>
  <si>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</si>
  <si>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</si>
  <si>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</si>
  <si>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</si>
  <si>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</si>
  <si>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</si>
  <si>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</si>
  <si>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</si>
  <si>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</si>
  <si>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</si>
  <si>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</si>
  <si>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</si>
  <si>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</si>
  <si>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</si>
  <si>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</si>
  <si>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</si>
  <si>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</si>
  <si>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</si>
  <si>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</si>
  <si>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</si>
  <si>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</si>
  <si>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</si>
  <si>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</si>
  <si>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</si>
  <si>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</si>
  <si>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</si>
  <si>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</si>
  <si>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</si>
  <si>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</si>
  <si>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</si>
  <si>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</si>
  <si>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</si>
  <si>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</si>
  <si>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</si>
  <si>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</si>
  <si>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</si>
  <si>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</si>
  <si>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</si>
  <si>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</si>
  <si>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</si>
  <si>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</si>
  <si>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</si>
  <si>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</si>
  <si>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</si>
  <si>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</si>
  <si>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mislav.rastic@vjesnik.hr</t>
  </si>
  <si>
    <t>01/3641-405</t>
  </si>
  <si>
    <t>01/6161-530</t>
  </si>
  <si>
    <t>Mislav Rastić</t>
  </si>
  <si>
    <t>5813</t>
  </si>
  <si>
    <t>NE</t>
  </si>
  <si>
    <t>GRAD ZAGREB</t>
  </si>
  <si>
    <t>ZAGREB</t>
  </si>
  <si>
    <t>www.tiskara.vjesnik.hr</t>
  </si>
  <si>
    <t>uprava@vjesnik.hr</t>
  </si>
  <si>
    <t>SLAVONSKA AVENIJA 4</t>
  </si>
  <si>
    <t>VJESNIK d.d. TISKARSKO IZDAVAČKE DJELATNOSTI</t>
  </si>
  <si>
    <t>83180487843</t>
  </si>
  <si>
    <t>080304753</t>
  </si>
  <si>
    <t>01453157</t>
  </si>
  <si>
    <t>Zlatko Šoštarić</t>
  </si>
  <si>
    <t>01.01.2012.</t>
  </si>
  <si>
    <t>Obveznik: VJESNIK d.d.</t>
  </si>
  <si>
    <t>31.12.2012.</t>
  </si>
  <si>
    <r>
      <t xml:space="preserve">stanje na dan </t>
    </r>
    <r>
      <rPr>
        <b/>
        <u val="single"/>
        <sz val="10"/>
        <rFont val="Arial"/>
        <family val="2"/>
      </rPr>
      <t>31.12.2012.</t>
    </r>
  </si>
  <si>
    <t>u razdoblju 01.01.2012.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</si>
</sst>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6" fillId="0" borderId="0" xfId="58" applyFont="1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3" applyFont="1" applyBorder="1" applyAlignment="1">
      <alignment/>
      <protection/>
    </xf>
    <xf numFmtId="0" fontId="3" fillId="0" borderId="24" xfId="53" applyFont="1" applyBorder="1" applyAlignment="1">
      <alignment/>
      <protection/>
    </xf>
    <xf numFmtId="0" fontId="3" fillId="0" borderId="25" xfId="53" applyFont="1" applyFill="1" applyBorder="1" applyAlignment="1" applyProtection="1">
      <alignment horizontal="left" vertical="center" wrapText="1"/>
      <protection hidden="1"/>
    </xf>
    <xf numFmtId="0" fontId="3" fillId="0" borderId="16" xfId="53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left" vertical="center" wrapText="1"/>
      <protection hidden="1"/>
    </xf>
    <xf numFmtId="0" fontId="3" fillId="0" borderId="16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3" fillId="0" borderId="25" xfId="53" applyFont="1" applyBorder="1" applyAlignment="1" applyProtection="1">
      <alignment wrapText="1"/>
      <protection hidden="1"/>
    </xf>
    <xf numFmtId="0" fontId="3" fillId="0" borderId="16" xfId="53" applyFont="1" applyBorder="1" applyAlignment="1" applyProtection="1">
      <alignment horizontal="right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25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 applyProtection="1">
      <alignment vertical="top"/>
      <protection hidden="1"/>
    </xf>
    <xf numFmtId="0" fontId="3" fillId="0" borderId="25" xfId="53" applyFont="1" applyBorder="1" applyAlignment="1" applyProtection="1">
      <alignment horizontal="left" vertical="top" wrapText="1"/>
      <protection hidden="1"/>
    </xf>
    <xf numFmtId="0" fontId="3" fillId="0" borderId="16" xfId="53" applyFont="1" applyBorder="1" applyAlignment="1">
      <alignment/>
      <protection/>
    </xf>
    <xf numFmtId="0" fontId="3" fillId="0" borderId="25" xfId="53" applyFont="1" applyBorder="1" applyAlignment="1" applyProtection="1">
      <alignment horizontal="left" vertical="top" indent="2"/>
      <protection hidden="1"/>
    </xf>
    <xf numFmtId="0" fontId="3" fillId="0" borderId="25" xfId="53" applyFont="1" applyBorder="1" applyAlignment="1" applyProtection="1">
      <alignment horizontal="left" vertical="top" wrapText="1" indent="2"/>
      <protection hidden="1"/>
    </xf>
    <xf numFmtId="0" fontId="3" fillId="0" borderId="16" xfId="53" applyFont="1" applyBorder="1" applyAlignment="1" applyProtection="1">
      <alignment horizontal="right" vertical="top"/>
      <protection hidden="1"/>
    </xf>
    <xf numFmtId="49" fontId="2" fillId="0" borderId="25" xfId="53" applyNumberFormat="1" applyFont="1" applyBorder="1" applyAlignment="1" applyProtection="1">
      <alignment horizontal="center" vertical="center"/>
      <protection hidden="1" locked="0"/>
    </xf>
    <xf numFmtId="0" fontId="3" fillId="0" borderId="16" xfId="53" applyFont="1" applyBorder="1" applyAlignment="1" applyProtection="1">
      <alignment horizontal="left" vertical="top"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left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13" fillId="0" borderId="25" xfId="58" applyFont="1" applyFill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2" fillId="0" borderId="16" xfId="53" applyFont="1" applyBorder="1" applyAlignment="1" applyProtection="1">
      <alignment vertical="center"/>
      <protection hidden="1"/>
    </xf>
    <xf numFmtId="0" fontId="3" fillId="0" borderId="26" xfId="53" applyFont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/>
      <protection hidden="1"/>
    </xf>
    <xf numFmtId="14" fontId="2" fillId="0" borderId="21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49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Fill="1" applyBorder="1" applyAlignment="1">
      <alignment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3" applyFont="1" applyAlignment="1">
      <alignment/>
      <protection/>
    </xf>
    <xf numFmtId="193" fontId="2" fillId="0" borderId="21" xfId="53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Alignment="1">
      <alignment/>
    </xf>
    <xf numFmtId="0" fontId="3" fillId="0" borderId="0" xfId="53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4" fillId="0" borderId="27" xfId="48" applyFill="1" applyBorder="1" applyAlignment="1" applyProtection="1">
      <alignment/>
      <protection hidden="1" locked="0"/>
    </xf>
    <xf numFmtId="0" fontId="3" fillId="0" borderId="0" xfId="53" applyFont="1" applyBorder="1" applyAlignment="1" applyProtection="1">
      <alignment horizontal="right" vertical="center"/>
      <protection hidden="1"/>
    </xf>
    <xf numFmtId="0" fontId="3" fillId="0" borderId="16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 applyProtection="1">
      <alignment wrapText="1"/>
      <protection hidden="1"/>
    </xf>
    <xf numFmtId="0" fontId="3" fillId="0" borderId="28" xfId="53" applyFont="1" applyFill="1" applyBorder="1" applyAlignment="1">
      <alignment horizontal="left"/>
      <protection/>
    </xf>
    <xf numFmtId="0" fontId="3" fillId="0" borderId="29" xfId="53" applyFont="1" applyFill="1" applyBorder="1" applyAlignment="1">
      <alignment horizontal="left"/>
      <protection/>
    </xf>
    <xf numFmtId="0" fontId="2" fillId="0" borderId="29" xfId="53" applyFont="1" applyFill="1" applyBorder="1" applyAlignment="1" applyProtection="1">
      <alignment horizontal="left" vertical="center"/>
      <protection hidden="1" locked="0"/>
    </xf>
    <xf numFmtId="0" fontId="2" fillId="0" borderId="27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17" xfId="53" applyFont="1" applyBorder="1" applyAlignment="1" applyProtection="1">
      <alignment horizontal="center"/>
      <protection hidden="1"/>
    </xf>
    <xf numFmtId="0" fontId="2" fillId="0" borderId="28" xfId="53" applyFont="1" applyFill="1" applyBorder="1" applyAlignment="1" applyProtection="1">
      <alignment horizontal="left" vertical="center"/>
      <protection hidden="1" locked="0"/>
    </xf>
    <xf numFmtId="3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3" applyFont="1" applyFill="1" applyBorder="1" applyAlignment="1" applyProtection="1">
      <alignment horizontal="center" vertical="top"/>
      <protection hidden="1"/>
    </xf>
    <xf numFmtId="0" fontId="3" fillId="0" borderId="28" xfId="53" applyFont="1" applyFill="1" applyBorder="1" applyAlignment="1" applyProtection="1">
      <alignment horizontal="center"/>
      <protection hidden="1"/>
    </xf>
    <xf numFmtId="0" fontId="3" fillId="0" borderId="16" xfId="53" applyFont="1" applyBorder="1" applyAlignment="1" applyProtection="1">
      <alignment horizontal="right" vertical="center" wrapText="1"/>
      <protection hidden="1"/>
    </xf>
    <xf numFmtId="0" fontId="3" fillId="0" borderId="25" xfId="53" applyFont="1" applyBorder="1" applyAlignment="1" applyProtection="1">
      <alignment horizontal="right" wrapText="1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49" fontId="2" fillId="0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3" applyNumberFormat="1" applyFont="1" applyFill="1" applyBorder="1" applyAlignment="1" applyProtection="1">
      <alignment horizontal="left" vertical="center"/>
      <protection hidden="1" locked="0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/>
      <protection hidden="1"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0" fontId="3" fillId="0" borderId="29" xfId="53" applyFont="1" applyFill="1" applyBorder="1" applyAlignment="1">
      <alignment horizontal="left" vertical="center"/>
      <protection/>
    </xf>
    <xf numFmtId="0" fontId="17" fillId="0" borderId="0" xfId="58" applyFont="1" applyBorder="1" applyAlignment="1" applyProtection="1">
      <alignment horizontal="left"/>
      <protection hidden="1"/>
    </xf>
    <xf numFmtId="0" fontId="18" fillId="0" borderId="0" xfId="58" applyFont="1" applyBorder="1" applyAlignment="1">
      <alignment/>
      <protection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10" fillId="0" borderId="30" xfId="53" applyFont="1" applyBorder="1" applyAlignment="1">
      <alignment/>
      <protection/>
    </xf>
    <xf numFmtId="0" fontId="10" fillId="0" borderId="17" xfId="53" applyFont="1" applyBorder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1" xfId="53" applyFont="1" applyBorder="1" applyAlignment="1" applyProtection="1">
      <alignment horizontal="center" vertical="top"/>
      <protection hidden="1"/>
    </xf>
    <xf numFmtId="0" fontId="3" fillId="0" borderId="31" xfId="53" applyFont="1" applyBorder="1" applyAlignment="1">
      <alignment horizontal="center"/>
      <protection/>
    </xf>
    <xf numFmtId="0" fontId="3" fillId="0" borderId="32" xfId="53" applyFont="1" applyBorder="1" applyAlignment="1">
      <alignment/>
      <protection/>
    </xf>
    <xf numFmtId="49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3" applyFont="1" applyFill="1" applyBorder="1" applyAlignment="1" applyProtection="1">
      <alignment horizontal="left" vertical="center"/>
      <protection hidden="1" locked="0"/>
    </xf>
    <xf numFmtId="0" fontId="3" fillId="0" borderId="28" xfId="53" applyFont="1" applyFill="1" applyBorder="1" applyAlignment="1">
      <alignment/>
      <protection/>
    </xf>
    <xf numFmtId="0" fontId="3" fillId="0" borderId="29" xfId="53" applyFont="1" applyFill="1" applyBorder="1" applyAlignment="1">
      <alignment/>
      <protection/>
    </xf>
    <xf numFmtId="0" fontId="2" fillId="0" borderId="28" xfId="53" applyFont="1" applyFill="1" applyBorder="1" applyAlignment="1" applyProtection="1">
      <alignment/>
      <protection hidden="1" locked="0"/>
    </xf>
    <xf numFmtId="0" fontId="2" fillId="0" borderId="29" xfId="53" applyFont="1" applyFill="1" applyBorder="1" applyAlignment="1" applyProtection="1">
      <alignment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8" xfId="53" applyFont="1" applyFill="1" applyBorder="1" applyAlignment="1">
      <alignment horizontal="left" vertical="center"/>
      <protection/>
    </xf>
    <xf numFmtId="1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16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11" fillId="0" borderId="16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25" xfId="53" applyFont="1" applyBorder="1" applyAlignment="1" applyProtection="1">
      <alignment horizontal="center" vertical="center" wrapText="1"/>
      <protection hidden="1"/>
    </xf>
    <xf numFmtId="0" fontId="1" fillId="0" borderId="16" xfId="53" applyFont="1" applyBorder="1" applyAlignment="1" applyProtection="1">
      <alignment horizontal="right" vertical="center" wrapText="1"/>
      <protection hidden="1"/>
    </xf>
    <xf numFmtId="0" fontId="1" fillId="0" borderId="25" xfId="53" applyFont="1" applyBorder="1" applyAlignment="1" applyProtection="1">
      <alignment horizontal="right" wrapText="1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0" borderId="28" xfId="58" applyNumberFormat="1" applyFont="1" applyFill="1" applyBorder="1" applyAlignment="1" applyProtection="1">
      <alignment horizontal="left" vertical="center"/>
      <protection hidden="1" locked="0"/>
    </xf>
    <xf numFmtId="0" fontId="0" fillId="0" borderId="28" xfId="58" applyFont="1" applyFill="1" applyBorder="1" applyAlignment="1">
      <alignment horizontal="left"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8" applyFont="1" applyAlignment="1">
      <alignment/>
      <protection/>
    </xf>
    <xf numFmtId="0" fontId="15" fillId="0" borderId="0" xfId="58" applyFont="1" applyBorder="1" applyAlignment="1">
      <alignment horizontal="justify" vertical="top" wrapText="1"/>
      <protection/>
    </xf>
    <xf numFmtId="0" fontId="9" fillId="0" borderId="0" xfId="58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 3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vjesnik.hr" TargetMode="External" /><Relationship Id="rId2" Type="http://schemas.openxmlformats.org/officeDocument/2006/relationships/hyperlink" Target="http://www.tiskara.vjesnik.hr/" TargetMode="External" /><Relationship Id="rId3" Type="http://schemas.openxmlformats.org/officeDocument/2006/relationships/hyperlink" Target="mailto:mislav.rastic@vjesn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25" customWidth="1"/>
    <col min="2" max="2" width="13.00390625" style="125" customWidth="1"/>
    <col min="3" max="6" width="9.140625" style="125" customWidth="1"/>
    <col min="7" max="7" width="15.140625" style="125" customWidth="1"/>
    <col min="8" max="8" width="19.28125" style="125" customWidth="1"/>
    <col min="9" max="9" width="14.421875" style="125" customWidth="1"/>
    <col min="10" max="16384" width="9.140625" style="125" customWidth="1"/>
  </cols>
  <sheetData>
    <row r="1" spans="1:12" ht="15.75">
      <c r="A1" s="166" t="s">
        <v>248</v>
      </c>
      <c r="B1" s="167"/>
      <c r="C1" s="167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5" t="s">
        <v>249</v>
      </c>
      <c r="B2" s="186"/>
      <c r="C2" s="186"/>
      <c r="D2" s="187"/>
      <c r="E2" s="126">
        <v>40909</v>
      </c>
      <c r="F2" s="11"/>
      <c r="G2" s="12" t="s">
        <v>250</v>
      </c>
      <c r="H2" s="118" t="s">
        <v>341</v>
      </c>
      <c r="I2" s="85"/>
      <c r="J2" s="10"/>
      <c r="K2" s="10"/>
      <c r="L2" s="10"/>
    </row>
    <row r="3" spans="1:12" ht="12.75">
      <c r="A3" s="86"/>
      <c r="B3" s="13"/>
      <c r="C3" s="13"/>
      <c r="D3" s="13"/>
      <c r="E3" s="14"/>
      <c r="F3" s="14"/>
      <c r="G3" s="13"/>
      <c r="H3" s="13"/>
      <c r="I3" s="87"/>
      <c r="J3" s="10"/>
      <c r="K3" s="10"/>
      <c r="L3" s="10"/>
    </row>
    <row r="4" spans="1:12" ht="15">
      <c r="A4" s="188" t="s">
        <v>317</v>
      </c>
      <c r="B4" s="189"/>
      <c r="C4" s="189"/>
      <c r="D4" s="189"/>
      <c r="E4" s="189"/>
      <c r="F4" s="189"/>
      <c r="G4" s="189"/>
      <c r="H4" s="189"/>
      <c r="I4" s="190"/>
      <c r="J4" s="10"/>
      <c r="K4" s="10"/>
      <c r="L4" s="10"/>
    </row>
    <row r="5" spans="1:12" ht="12.75">
      <c r="A5" s="88"/>
      <c r="B5" s="15"/>
      <c r="C5" s="15"/>
      <c r="D5" s="15"/>
      <c r="E5" s="16"/>
      <c r="F5" s="89"/>
      <c r="G5" s="17"/>
      <c r="H5" s="18"/>
      <c r="I5" s="90"/>
      <c r="J5" s="10"/>
      <c r="K5" s="10"/>
      <c r="L5" s="10"/>
    </row>
    <row r="6" spans="1:12" ht="12.75">
      <c r="A6" s="157" t="s">
        <v>251</v>
      </c>
      <c r="B6" s="158"/>
      <c r="C6" s="172" t="s">
        <v>337</v>
      </c>
      <c r="D6" s="173"/>
      <c r="E6" s="28"/>
      <c r="F6" s="28"/>
      <c r="G6" s="28"/>
      <c r="H6" s="28"/>
      <c r="I6" s="91"/>
      <c r="J6" s="10"/>
      <c r="K6" s="10"/>
      <c r="L6" s="10"/>
    </row>
    <row r="7" spans="1:12" ht="12.75">
      <c r="A7" s="92"/>
      <c r="B7" s="21"/>
      <c r="C7" s="15"/>
      <c r="D7" s="15"/>
      <c r="E7" s="28"/>
      <c r="F7" s="28"/>
      <c r="G7" s="28"/>
      <c r="H7" s="28"/>
      <c r="I7" s="91"/>
      <c r="J7" s="10"/>
      <c r="K7" s="10"/>
      <c r="L7" s="10"/>
    </row>
    <row r="8" spans="1:12" ht="12.75">
      <c r="A8" s="191" t="s">
        <v>252</v>
      </c>
      <c r="B8" s="192"/>
      <c r="C8" s="172" t="s">
        <v>336</v>
      </c>
      <c r="D8" s="173"/>
      <c r="E8" s="28"/>
      <c r="F8" s="28"/>
      <c r="G8" s="28"/>
      <c r="H8" s="28"/>
      <c r="I8" s="93"/>
      <c r="J8" s="10"/>
      <c r="K8" s="10"/>
      <c r="L8" s="10"/>
    </row>
    <row r="9" spans="1:12" ht="12.75">
      <c r="A9" s="94"/>
      <c r="B9" s="49"/>
      <c r="C9" s="19"/>
      <c r="D9" s="25"/>
      <c r="E9" s="15"/>
      <c r="F9" s="15"/>
      <c r="G9" s="15"/>
      <c r="H9" s="15"/>
      <c r="I9" s="93"/>
      <c r="J9" s="10"/>
      <c r="K9" s="10"/>
      <c r="L9" s="10"/>
    </row>
    <row r="10" spans="1:12" ht="12.75">
      <c r="A10" s="152" t="s">
        <v>253</v>
      </c>
      <c r="B10" s="183"/>
      <c r="C10" s="172" t="s">
        <v>335</v>
      </c>
      <c r="D10" s="173"/>
      <c r="E10" s="15"/>
      <c r="F10" s="15"/>
      <c r="G10" s="15"/>
      <c r="H10" s="15"/>
      <c r="I10" s="93"/>
      <c r="J10" s="10"/>
      <c r="K10" s="10"/>
      <c r="L10" s="10"/>
    </row>
    <row r="11" spans="1:12" ht="12.75">
      <c r="A11" s="184"/>
      <c r="B11" s="183"/>
      <c r="C11" s="15"/>
      <c r="D11" s="15"/>
      <c r="E11" s="15"/>
      <c r="F11" s="15"/>
      <c r="G11" s="15"/>
      <c r="H11" s="15"/>
      <c r="I11" s="93"/>
      <c r="J11" s="10"/>
      <c r="K11" s="10"/>
      <c r="L11" s="10"/>
    </row>
    <row r="12" spans="1:12" ht="12.75">
      <c r="A12" s="157" t="s">
        <v>254</v>
      </c>
      <c r="B12" s="158"/>
      <c r="C12" s="174" t="s">
        <v>334</v>
      </c>
      <c r="D12" s="180"/>
      <c r="E12" s="180"/>
      <c r="F12" s="180"/>
      <c r="G12" s="180"/>
      <c r="H12" s="180"/>
      <c r="I12" s="160"/>
      <c r="J12" s="10"/>
      <c r="K12" s="10"/>
      <c r="L12" s="10"/>
    </row>
    <row r="13" spans="1:12" ht="12.75">
      <c r="A13" s="92"/>
      <c r="B13" s="21"/>
      <c r="C13" s="20"/>
      <c r="D13" s="15"/>
      <c r="E13" s="15"/>
      <c r="F13" s="15"/>
      <c r="G13" s="15"/>
      <c r="H13" s="15"/>
      <c r="I13" s="93"/>
      <c r="J13" s="10"/>
      <c r="K13" s="10"/>
      <c r="L13" s="10"/>
    </row>
    <row r="14" spans="1:12" ht="12.75">
      <c r="A14" s="157" t="s">
        <v>255</v>
      </c>
      <c r="B14" s="158"/>
      <c r="C14" s="181">
        <v>10000</v>
      </c>
      <c r="D14" s="182"/>
      <c r="E14" s="15"/>
      <c r="F14" s="174" t="s">
        <v>330</v>
      </c>
      <c r="G14" s="180"/>
      <c r="H14" s="180"/>
      <c r="I14" s="160"/>
      <c r="J14" s="10"/>
      <c r="K14" s="10"/>
      <c r="L14" s="10"/>
    </row>
    <row r="15" spans="1:12" ht="12.75">
      <c r="A15" s="92"/>
      <c r="B15" s="21"/>
      <c r="C15" s="15"/>
      <c r="D15" s="15"/>
      <c r="E15" s="15"/>
      <c r="F15" s="15"/>
      <c r="G15" s="15"/>
      <c r="H15" s="15"/>
      <c r="I15" s="93"/>
      <c r="J15" s="10"/>
      <c r="K15" s="10"/>
      <c r="L15" s="10"/>
    </row>
    <row r="16" spans="1:12" ht="12.75">
      <c r="A16" s="157" t="s">
        <v>256</v>
      </c>
      <c r="B16" s="158"/>
      <c r="C16" s="174" t="s">
        <v>333</v>
      </c>
      <c r="D16" s="180"/>
      <c r="E16" s="180"/>
      <c r="F16" s="180"/>
      <c r="G16" s="180"/>
      <c r="H16" s="180"/>
      <c r="I16" s="160"/>
      <c r="J16" s="10"/>
      <c r="K16" s="10"/>
      <c r="L16" s="10"/>
    </row>
    <row r="17" spans="1:12" ht="12.75">
      <c r="A17" s="92"/>
      <c r="B17" s="21"/>
      <c r="C17" s="15"/>
      <c r="D17" s="15"/>
      <c r="E17" s="15"/>
      <c r="F17" s="15"/>
      <c r="G17" s="15"/>
      <c r="H17" s="15"/>
      <c r="I17" s="93"/>
      <c r="J17" s="10"/>
      <c r="K17" s="10"/>
      <c r="L17" s="10"/>
    </row>
    <row r="18" spans="1:12" ht="12.75">
      <c r="A18" s="157" t="s">
        <v>257</v>
      </c>
      <c r="B18" s="158"/>
      <c r="C18" s="132" t="s">
        <v>332</v>
      </c>
      <c r="D18" s="177"/>
      <c r="E18" s="177"/>
      <c r="F18" s="177"/>
      <c r="G18" s="177"/>
      <c r="H18" s="177"/>
      <c r="I18" s="178"/>
      <c r="J18" s="10"/>
      <c r="K18" s="10"/>
      <c r="L18" s="10"/>
    </row>
    <row r="19" spans="1:12" ht="12.75">
      <c r="A19" s="92"/>
      <c r="B19" s="21"/>
      <c r="C19" s="20"/>
      <c r="D19" s="15"/>
      <c r="E19" s="15"/>
      <c r="F19" s="15"/>
      <c r="G19" s="15"/>
      <c r="H19" s="15"/>
      <c r="I19" s="93"/>
      <c r="J19" s="10"/>
      <c r="K19" s="10"/>
      <c r="L19" s="10"/>
    </row>
    <row r="20" spans="1:12" ht="12.75">
      <c r="A20" s="157" t="s">
        <v>258</v>
      </c>
      <c r="B20" s="158"/>
      <c r="C20" s="132" t="s">
        <v>331</v>
      </c>
      <c r="D20" s="177"/>
      <c r="E20" s="177"/>
      <c r="F20" s="177"/>
      <c r="G20" s="177"/>
      <c r="H20" s="177"/>
      <c r="I20" s="178"/>
      <c r="J20" s="10"/>
      <c r="K20" s="10"/>
      <c r="L20" s="10"/>
    </row>
    <row r="21" spans="1:12" ht="12.75">
      <c r="A21" s="92"/>
      <c r="B21" s="21"/>
      <c r="C21" s="20"/>
      <c r="D21" s="15"/>
      <c r="E21" s="15"/>
      <c r="F21" s="15"/>
      <c r="G21" s="15"/>
      <c r="H21" s="15"/>
      <c r="I21" s="93"/>
      <c r="J21" s="10"/>
      <c r="K21" s="10"/>
      <c r="L21" s="10"/>
    </row>
    <row r="22" spans="1:12" ht="12.75">
      <c r="A22" s="157" t="s">
        <v>259</v>
      </c>
      <c r="B22" s="158"/>
      <c r="C22" s="119">
        <v>133</v>
      </c>
      <c r="D22" s="174" t="s">
        <v>330</v>
      </c>
      <c r="E22" s="140"/>
      <c r="F22" s="141"/>
      <c r="G22" s="157"/>
      <c r="H22" s="179"/>
      <c r="I22" s="95"/>
      <c r="J22" s="10"/>
      <c r="K22" s="10"/>
      <c r="L22" s="10"/>
    </row>
    <row r="23" spans="1:12" ht="12.75">
      <c r="A23" s="92"/>
      <c r="B23" s="21"/>
      <c r="C23" s="15"/>
      <c r="D23" s="23"/>
      <c r="E23" s="23"/>
      <c r="F23" s="23"/>
      <c r="G23" s="23"/>
      <c r="H23" s="15"/>
      <c r="I23" s="93"/>
      <c r="J23" s="10"/>
      <c r="K23" s="10"/>
      <c r="L23" s="10"/>
    </row>
    <row r="24" spans="1:12" ht="12.75">
      <c r="A24" s="157" t="s">
        <v>260</v>
      </c>
      <c r="B24" s="158"/>
      <c r="C24" s="119">
        <v>21</v>
      </c>
      <c r="D24" s="174" t="s">
        <v>329</v>
      </c>
      <c r="E24" s="140"/>
      <c r="F24" s="140"/>
      <c r="G24" s="141"/>
      <c r="H24" s="50" t="s">
        <v>261</v>
      </c>
      <c r="I24" s="149">
        <v>346</v>
      </c>
      <c r="J24" s="10"/>
      <c r="K24" s="10"/>
      <c r="L24" s="10"/>
    </row>
    <row r="25" spans="1:12" ht="12.75">
      <c r="A25" s="92"/>
      <c r="B25" s="21"/>
      <c r="C25" s="15"/>
      <c r="D25" s="23"/>
      <c r="E25" s="23"/>
      <c r="F25" s="23"/>
      <c r="G25" s="21"/>
      <c r="H25" s="21" t="s">
        <v>318</v>
      </c>
      <c r="I25" s="96"/>
      <c r="J25" s="10"/>
      <c r="K25" s="10"/>
      <c r="L25" s="10"/>
    </row>
    <row r="26" spans="1:12" ht="12.75">
      <c r="A26" s="157" t="s">
        <v>262</v>
      </c>
      <c r="B26" s="158"/>
      <c r="C26" s="120" t="s">
        <v>328</v>
      </c>
      <c r="D26" s="24"/>
      <c r="E26" s="32"/>
      <c r="F26" s="23"/>
      <c r="G26" s="133" t="s">
        <v>263</v>
      </c>
      <c r="H26" s="158"/>
      <c r="I26" s="121" t="s">
        <v>327</v>
      </c>
      <c r="J26" s="10"/>
      <c r="K26" s="10"/>
      <c r="L26" s="10"/>
    </row>
    <row r="27" spans="1:12" ht="12.75">
      <c r="A27" s="92"/>
      <c r="B27" s="21"/>
      <c r="C27" s="15"/>
      <c r="D27" s="23"/>
      <c r="E27" s="23"/>
      <c r="F27" s="23"/>
      <c r="G27" s="23"/>
      <c r="H27" s="15"/>
      <c r="I27" s="97"/>
      <c r="J27" s="10"/>
      <c r="K27" s="10"/>
      <c r="L27" s="10"/>
    </row>
    <row r="28" spans="1:12" ht="12.75">
      <c r="A28" s="134" t="s">
        <v>264</v>
      </c>
      <c r="B28" s="135"/>
      <c r="C28" s="136"/>
      <c r="D28" s="136"/>
      <c r="E28" s="137" t="s">
        <v>265</v>
      </c>
      <c r="F28" s="138"/>
      <c r="G28" s="138"/>
      <c r="H28" s="130" t="s">
        <v>266</v>
      </c>
      <c r="I28" s="131"/>
      <c r="J28" s="10"/>
      <c r="K28" s="10"/>
      <c r="L28" s="10"/>
    </row>
    <row r="29" spans="1:12" ht="12.75">
      <c r="A29" s="98"/>
      <c r="B29" s="32"/>
      <c r="C29" s="32"/>
      <c r="D29" s="25"/>
      <c r="E29" s="15"/>
      <c r="F29" s="15"/>
      <c r="G29" s="15"/>
      <c r="H29" s="26"/>
      <c r="I29" s="97"/>
      <c r="J29" s="10"/>
      <c r="K29" s="10"/>
      <c r="L29" s="10"/>
    </row>
    <row r="30" spans="1:12" ht="12.75">
      <c r="A30" s="143"/>
      <c r="B30" s="175"/>
      <c r="C30" s="175"/>
      <c r="D30" s="176"/>
      <c r="E30" s="143"/>
      <c r="F30" s="175"/>
      <c r="G30" s="175"/>
      <c r="H30" s="172"/>
      <c r="I30" s="173"/>
      <c r="J30" s="10"/>
      <c r="K30" s="10"/>
      <c r="L30" s="10"/>
    </row>
    <row r="31" spans="1:12" ht="12.75">
      <c r="A31" s="92"/>
      <c r="B31" s="21"/>
      <c r="C31" s="20"/>
      <c r="D31" s="144"/>
      <c r="E31" s="144"/>
      <c r="F31" s="144"/>
      <c r="G31" s="139"/>
      <c r="H31" s="15"/>
      <c r="I31" s="99"/>
      <c r="J31" s="10"/>
      <c r="K31" s="10"/>
      <c r="L31" s="10"/>
    </row>
    <row r="32" spans="1:12" ht="12.75">
      <c r="A32" s="143"/>
      <c r="B32" s="175"/>
      <c r="C32" s="175"/>
      <c r="D32" s="176"/>
      <c r="E32" s="143"/>
      <c r="F32" s="175"/>
      <c r="G32" s="175"/>
      <c r="H32" s="172"/>
      <c r="I32" s="173"/>
      <c r="J32" s="10"/>
      <c r="K32" s="10"/>
      <c r="L32" s="10"/>
    </row>
    <row r="33" spans="1:12" ht="12.75">
      <c r="A33" s="92"/>
      <c r="B33" s="21"/>
      <c r="C33" s="20"/>
      <c r="D33" s="27"/>
      <c r="E33" s="27"/>
      <c r="F33" s="27"/>
      <c r="G33" s="28"/>
      <c r="H33" s="15"/>
      <c r="I33" s="100"/>
      <c r="J33" s="10"/>
      <c r="K33" s="10"/>
      <c r="L33" s="10"/>
    </row>
    <row r="34" spans="1:12" ht="12.75">
      <c r="A34" s="143"/>
      <c r="B34" s="175"/>
      <c r="C34" s="175"/>
      <c r="D34" s="176"/>
      <c r="E34" s="143"/>
      <c r="F34" s="175"/>
      <c r="G34" s="175"/>
      <c r="H34" s="172"/>
      <c r="I34" s="173"/>
      <c r="J34" s="10"/>
      <c r="K34" s="10"/>
      <c r="L34" s="10"/>
    </row>
    <row r="35" spans="1:12" ht="12.75">
      <c r="A35" s="92"/>
      <c r="B35" s="21"/>
      <c r="C35" s="20"/>
      <c r="D35" s="27"/>
      <c r="E35" s="27"/>
      <c r="F35" s="27"/>
      <c r="G35" s="28"/>
      <c r="H35" s="15"/>
      <c r="I35" s="100"/>
      <c r="J35" s="10"/>
      <c r="K35" s="10"/>
      <c r="L35" s="10"/>
    </row>
    <row r="36" spans="1:12" ht="12.75">
      <c r="A36" s="143"/>
      <c r="B36" s="175"/>
      <c r="C36" s="175"/>
      <c r="D36" s="176"/>
      <c r="E36" s="143"/>
      <c r="F36" s="175"/>
      <c r="G36" s="175"/>
      <c r="H36" s="172"/>
      <c r="I36" s="173"/>
      <c r="J36" s="10"/>
      <c r="K36" s="10"/>
      <c r="L36" s="10"/>
    </row>
    <row r="37" spans="1:12" ht="12.75">
      <c r="A37" s="101"/>
      <c r="B37" s="29"/>
      <c r="C37" s="145"/>
      <c r="D37" s="146"/>
      <c r="E37" s="15"/>
      <c r="F37" s="145"/>
      <c r="G37" s="146"/>
      <c r="H37" s="15"/>
      <c r="I37" s="93"/>
      <c r="J37" s="10"/>
      <c r="K37" s="10"/>
      <c r="L37" s="10"/>
    </row>
    <row r="38" spans="1:12" ht="12.75">
      <c r="A38" s="143"/>
      <c r="B38" s="175"/>
      <c r="C38" s="175"/>
      <c r="D38" s="176"/>
      <c r="E38" s="143"/>
      <c r="F38" s="175"/>
      <c r="G38" s="175"/>
      <c r="H38" s="172"/>
      <c r="I38" s="173"/>
      <c r="J38" s="10"/>
      <c r="K38" s="10"/>
      <c r="L38" s="10"/>
    </row>
    <row r="39" spans="1:12" ht="12.75">
      <c r="A39" s="101"/>
      <c r="B39" s="29"/>
      <c r="C39" s="30"/>
      <c r="D39" s="31"/>
      <c r="E39" s="15"/>
      <c r="F39" s="30"/>
      <c r="G39" s="31"/>
      <c r="H39" s="15"/>
      <c r="I39" s="93"/>
      <c r="J39" s="10"/>
      <c r="K39" s="10"/>
      <c r="L39" s="10"/>
    </row>
    <row r="40" spans="1:12" ht="12.75">
      <c r="A40" s="143"/>
      <c r="B40" s="175"/>
      <c r="C40" s="175"/>
      <c r="D40" s="176"/>
      <c r="E40" s="143"/>
      <c r="F40" s="175"/>
      <c r="G40" s="175"/>
      <c r="H40" s="172"/>
      <c r="I40" s="173"/>
      <c r="J40" s="10"/>
      <c r="K40" s="10"/>
      <c r="L40" s="10"/>
    </row>
    <row r="41" spans="1:12" ht="12.75">
      <c r="A41" s="122"/>
      <c r="B41" s="32"/>
      <c r="C41" s="32"/>
      <c r="D41" s="32"/>
      <c r="E41" s="22"/>
      <c r="F41" s="123"/>
      <c r="G41" s="123"/>
      <c r="H41" s="124"/>
      <c r="I41" s="102"/>
      <c r="J41" s="10"/>
      <c r="K41" s="10"/>
      <c r="L41" s="10"/>
    </row>
    <row r="42" spans="1:12" ht="12.75">
      <c r="A42" s="101"/>
      <c r="B42" s="29"/>
      <c r="C42" s="30"/>
      <c r="D42" s="31"/>
      <c r="E42" s="15"/>
      <c r="F42" s="30"/>
      <c r="G42" s="31"/>
      <c r="H42" s="15"/>
      <c r="I42" s="93"/>
      <c r="J42" s="10"/>
      <c r="K42" s="10"/>
      <c r="L42" s="10"/>
    </row>
    <row r="43" spans="1:12" ht="12.75">
      <c r="A43" s="103"/>
      <c r="B43" s="33"/>
      <c r="C43" s="33"/>
      <c r="D43" s="19"/>
      <c r="E43" s="19"/>
      <c r="F43" s="33"/>
      <c r="G43" s="19"/>
      <c r="H43" s="19"/>
      <c r="I43" s="104"/>
      <c r="J43" s="10"/>
      <c r="K43" s="10"/>
      <c r="L43" s="10"/>
    </row>
    <row r="44" spans="1:12" ht="12.75">
      <c r="A44" s="152" t="s">
        <v>267</v>
      </c>
      <c r="B44" s="153"/>
      <c r="C44" s="172"/>
      <c r="D44" s="173"/>
      <c r="E44" s="25"/>
      <c r="F44" s="174"/>
      <c r="G44" s="175"/>
      <c r="H44" s="175"/>
      <c r="I44" s="176"/>
      <c r="J44" s="10"/>
      <c r="K44" s="10"/>
      <c r="L44" s="10"/>
    </row>
    <row r="45" spans="1:12" ht="12.75">
      <c r="A45" s="101"/>
      <c r="B45" s="29"/>
      <c r="C45" s="145"/>
      <c r="D45" s="146"/>
      <c r="E45" s="15"/>
      <c r="F45" s="145"/>
      <c r="G45" s="147"/>
      <c r="H45" s="34"/>
      <c r="I45" s="105"/>
      <c r="J45" s="10"/>
      <c r="K45" s="10"/>
      <c r="L45" s="10"/>
    </row>
    <row r="46" spans="1:12" ht="12.75">
      <c r="A46" s="152" t="s">
        <v>268</v>
      </c>
      <c r="B46" s="153"/>
      <c r="C46" s="174" t="s">
        <v>326</v>
      </c>
      <c r="D46" s="148"/>
      <c r="E46" s="148"/>
      <c r="F46" s="148"/>
      <c r="G46" s="148"/>
      <c r="H46" s="148"/>
      <c r="I46" s="142"/>
      <c r="J46" s="10"/>
      <c r="K46" s="10"/>
      <c r="L46" s="10"/>
    </row>
    <row r="47" spans="1:12" ht="12.75">
      <c r="A47" s="92"/>
      <c r="B47" s="21"/>
      <c r="C47" s="20" t="s">
        <v>269</v>
      </c>
      <c r="D47" s="15"/>
      <c r="E47" s="15"/>
      <c r="F47" s="15"/>
      <c r="G47" s="15"/>
      <c r="H47" s="15"/>
      <c r="I47" s="93"/>
      <c r="J47" s="10"/>
      <c r="K47" s="10"/>
      <c r="L47" s="10"/>
    </row>
    <row r="48" spans="1:12" ht="12.75">
      <c r="A48" s="152" t="s">
        <v>270</v>
      </c>
      <c r="B48" s="153"/>
      <c r="C48" s="159" t="s">
        <v>325</v>
      </c>
      <c r="D48" s="155"/>
      <c r="E48" s="156"/>
      <c r="F48" s="15"/>
      <c r="G48" s="50" t="s">
        <v>271</v>
      </c>
      <c r="H48" s="159" t="s">
        <v>324</v>
      </c>
      <c r="I48" s="156"/>
      <c r="J48" s="10"/>
      <c r="K48" s="10"/>
      <c r="L48" s="10"/>
    </row>
    <row r="49" spans="1:12" ht="12.75">
      <c r="A49" s="92"/>
      <c r="B49" s="21"/>
      <c r="C49" s="20"/>
      <c r="D49" s="15"/>
      <c r="E49" s="15"/>
      <c r="F49" s="15"/>
      <c r="G49" s="15"/>
      <c r="H49" s="15"/>
      <c r="I49" s="93"/>
      <c r="J49" s="10"/>
      <c r="K49" s="10"/>
      <c r="L49" s="10"/>
    </row>
    <row r="50" spans="1:12" ht="12.75">
      <c r="A50" s="152" t="s">
        <v>257</v>
      </c>
      <c r="B50" s="153"/>
      <c r="C50" s="154" t="s">
        <v>323</v>
      </c>
      <c r="D50" s="155"/>
      <c r="E50" s="155"/>
      <c r="F50" s="155"/>
      <c r="G50" s="155"/>
      <c r="H50" s="155"/>
      <c r="I50" s="156"/>
      <c r="J50" s="10"/>
      <c r="K50" s="10"/>
      <c r="L50" s="10"/>
    </row>
    <row r="51" spans="1:12" ht="12.75">
      <c r="A51" s="92"/>
      <c r="B51" s="21"/>
      <c r="C51" s="15"/>
      <c r="D51" s="15"/>
      <c r="E51" s="15"/>
      <c r="F51" s="15"/>
      <c r="G51" s="15"/>
      <c r="H51" s="15"/>
      <c r="I51" s="93"/>
      <c r="J51" s="10"/>
      <c r="K51" s="10"/>
      <c r="L51" s="10"/>
    </row>
    <row r="52" spans="1:12" ht="12.75">
      <c r="A52" s="157" t="s">
        <v>272</v>
      </c>
      <c r="B52" s="158"/>
      <c r="C52" s="159" t="s">
        <v>338</v>
      </c>
      <c r="D52" s="155"/>
      <c r="E52" s="155"/>
      <c r="F52" s="155"/>
      <c r="G52" s="155"/>
      <c r="H52" s="155"/>
      <c r="I52" s="160"/>
      <c r="J52" s="10"/>
      <c r="K52" s="10"/>
      <c r="L52" s="10"/>
    </row>
    <row r="53" spans="1:12" ht="12.75">
      <c r="A53" s="106"/>
      <c r="B53" s="19"/>
      <c r="C53" s="168" t="s">
        <v>273</v>
      </c>
      <c r="D53" s="168"/>
      <c r="E53" s="168"/>
      <c r="F53" s="168"/>
      <c r="G53" s="168"/>
      <c r="H53" s="168"/>
      <c r="I53" s="107"/>
      <c r="J53" s="10"/>
      <c r="K53" s="10"/>
      <c r="L53" s="10"/>
    </row>
    <row r="54" spans="1:12" ht="12.75">
      <c r="A54" s="106"/>
      <c r="B54" s="19"/>
      <c r="C54" s="35"/>
      <c r="D54" s="35"/>
      <c r="E54" s="35"/>
      <c r="F54" s="35"/>
      <c r="G54" s="35"/>
      <c r="H54" s="35"/>
      <c r="I54" s="107"/>
      <c r="J54" s="10"/>
      <c r="K54" s="10"/>
      <c r="L54" s="10"/>
    </row>
    <row r="55" spans="1:12" ht="12.75">
      <c r="A55" s="106"/>
      <c r="B55" s="161" t="s">
        <v>274</v>
      </c>
      <c r="C55" s="162"/>
      <c r="D55" s="162"/>
      <c r="E55" s="162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163" t="s">
        <v>306</v>
      </c>
      <c r="C56" s="164"/>
      <c r="D56" s="164"/>
      <c r="E56" s="164"/>
      <c r="F56" s="164"/>
      <c r="G56" s="164"/>
      <c r="H56" s="164"/>
      <c r="I56" s="165"/>
      <c r="J56" s="10"/>
      <c r="K56" s="10"/>
      <c r="L56" s="10"/>
    </row>
    <row r="57" spans="1:12" ht="12.75">
      <c r="A57" s="106"/>
      <c r="B57" s="163" t="s">
        <v>307</v>
      </c>
      <c r="C57" s="164"/>
      <c r="D57" s="164"/>
      <c r="E57" s="164"/>
      <c r="F57" s="164"/>
      <c r="G57" s="164"/>
      <c r="H57" s="164"/>
      <c r="I57" s="108"/>
      <c r="J57" s="10"/>
      <c r="K57" s="10"/>
      <c r="L57" s="10"/>
    </row>
    <row r="58" spans="1:12" ht="12.75">
      <c r="A58" s="106"/>
      <c r="B58" s="163" t="s">
        <v>308</v>
      </c>
      <c r="C58" s="164"/>
      <c r="D58" s="164"/>
      <c r="E58" s="164"/>
      <c r="F58" s="164"/>
      <c r="G58" s="164"/>
      <c r="H58" s="164"/>
      <c r="I58" s="165"/>
      <c r="J58" s="10"/>
      <c r="K58" s="10"/>
      <c r="L58" s="10"/>
    </row>
    <row r="59" spans="1:12" ht="12.75">
      <c r="A59" s="106"/>
      <c r="B59" s="163" t="s">
        <v>309</v>
      </c>
      <c r="C59" s="164"/>
      <c r="D59" s="164"/>
      <c r="E59" s="164"/>
      <c r="F59" s="164"/>
      <c r="G59" s="164"/>
      <c r="H59" s="164"/>
      <c r="I59" s="165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5"/>
      <c r="C61" s="15"/>
      <c r="D61" s="15"/>
      <c r="E61" s="15"/>
      <c r="F61" s="15"/>
      <c r="G61" s="36"/>
      <c r="H61" s="37"/>
      <c r="I61" s="113"/>
      <c r="J61" s="10"/>
      <c r="K61" s="10"/>
      <c r="L61" s="10"/>
    </row>
    <row r="62" spans="1:12" ht="12.75">
      <c r="A62" s="88"/>
      <c r="B62" s="15"/>
      <c r="C62" s="15"/>
      <c r="D62" s="15"/>
      <c r="E62" s="19" t="s">
        <v>276</v>
      </c>
      <c r="F62" s="32"/>
      <c r="G62" s="169" t="s">
        <v>277</v>
      </c>
      <c r="H62" s="170"/>
      <c r="I62" s="171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50"/>
      <c r="H63" s="151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E40:G40"/>
    <mergeCell ref="H40:I40"/>
    <mergeCell ref="A34:D34"/>
    <mergeCell ref="E34:G34"/>
    <mergeCell ref="H34:I34"/>
    <mergeCell ref="A36:D36"/>
    <mergeCell ref="E36:G36"/>
    <mergeCell ref="H36:I36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uprava@vjesnik.hr"/>
    <hyperlink ref="C20" r:id="rId2" display="www.tiskara.vjesnik.hr"/>
    <hyperlink ref="C50" r:id="rId3" display="mislav.rastic@vjesn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1">
      <selection activeCell="N104" sqref="N104"/>
    </sheetView>
  </sheetViews>
  <sheetFormatPr defaultColWidth="9.140625" defaultRowHeight="12.75"/>
  <cols>
    <col min="1" max="9" width="9.140625" style="51" customWidth="1"/>
    <col min="10" max="10" width="10.421875" style="51" customWidth="1"/>
    <col min="11" max="11" width="10.00390625" style="51" customWidth="1"/>
    <col min="12" max="16384" width="9.140625" style="51" customWidth="1"/>
  </cols>
  <sheetData>
    <row r="1" spans="1:11" ht="12.75" customHeight="1">
      <c r="A1" s="230" t="s">
        <v>153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342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340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>
      <c r="A4" s="235" t="s">
        <v>59</v>
      </c>
      <c r="B4" s="236"/>
      <c r="C4" s="236"/>
      <c r="D4" s="236"/>
      <c r="E4" s="236"/>
      <c r="F4" s="236"/>
      <c r="G4" s="236"/>
      <c r="H4" s="237"/>
      <c r="I4" s="57" t="s">
        <v>278</v>
      </c>
      <c r="J4" s="58" t="s">
        <v>319</v>
      </c>
      <c r="K4" s="59" t="s">
        <v>320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56">
        <v>2</v>
      </c>
      <c r="J5" s="55">
        <v>3</v>
      </c>
      <c r="K5" s="55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20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2">
        <f>J9+J16+J26+J35+J39</f>
        <v>91767475.06</v>
      </c>
      <c r="K8" s="52">
        <f>K9+K16+K26+K35+K39</f>
        <v>32260188.96</v>
      </c>
    </row>
    <row r="9" spans="1:11" ht="12.75">
      <c r="A9" s="206" t="s">
        <v>205</v>
      </c>
      <c r="B9" s="207"/>
      <c r="C9" s="207"/>
      <c r="D9" s="207"/>
      <c r="E9" s="207"/>
      <c r="F9" s="207"/>
      <c r="G9" s="207"/>
      <c r="H9" s="208"/>
      <c r="I9" s="1">
        <v>3</v>
      </c>
      <c r="J9" s="52">
        <f>SUM(J10:J15)</f>
        <v>133820</v>
      </c>
      <c r="K9" s="52">
        <f>SUM(K10:K15)</f>
        <v>107056.76</v>
      </c>
    </row>
    <row r="10" spans="1:11" ht="12.75">
      <c r="A10" s="206" t="s">
        <v>112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.75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133820</v>
      </c>
      <c r="K11" s="7">
        <v>107056.76</v>
      </c>
    </row>
    <row r="12" spans="1:11" ht="12.75">
      <c r="A12" s="206" t="s">
        <v>113</v>
      </c>
      <c r="B12" s="207"/>
      <c r="C12" s="207"/>
      <c r="D12" s="207"/>
      <c r="E12" s="207"/>
      <c r="F12" s="207"/>
      <c r="G12" s="207"/>
      <c r="H12" s="208"/>
      <c r="I12" s="1">
        <v>6</v>
      </c>
      <c r="J12" s="7">
        <v>0</v>
      </c>
      <c r="K12" s="7">
        <v>0</v>
      </c>
    </row>
    <row r="13" spans="1:11" ht="12.75">
      <c r="A13" s="206" t="s">
        <v>208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>
        <v>0</v>
      </c>
    </row>
    <row r="14" spans="1:11" ht="12.75">
      <c r="A14" s="206" t="s">
        <v>209</v>
      </c>
      <c r="B14" s="207"/>
      <c r="C14" s="207"/>
      <c r="D14" s="207"/>
      <c r="E14" s="207"/>
      <c r="F14" s="207"/>
      <c r="G14" s="207"/>
      <c r="H14" s="208"/>
      <c r="I14" s="1">
        <v>8</v>
      </c>
      <c r="J14" s="7">
        <v>0</v>
      </c>
      <c r="K14" s="7">
        <v>0</v>
      </c>
    </row>
    <row r="15" spans="1:11" ht="12.75">
      <c r="A15" s="206" t="s">
        <v>210</v>
      </c>
      <c r="B15" s="207"/>
      <c r="C15" s="207"/>
      <c r="D15" s="207"/>
      <c r="E15" s="207"/>
      <c r="F15" s="207"/>
      <c r="G15" s="207"/>
      <c r="H15" s="208"/>
      <c r="I15" s="1">
        <v>9</v>
      </c>
      <c r="J15" s="7"/>
      <c r="K15" s="7"/>
    </row>
    <row r="16" spans="1:11" ht="12.75">
      <c r="A16" s="206" t="s">
        <v>206</v>
      </c>
      <c r="B16" s="207"/>
      <c r="C16" s="207"/>
      <c r="D16" s="207"/>
      <c r="E16" s="207"/>
      <c r="F16" s="207"/>
      <c r="G16" s="207"/>
      <c r="H16" s="208"/>
      <c r="I16" s="1">
        <v>10</v>
      </c>
      <c r="J16" s="52">
        <f>SUM(J17:J25)</f>
        <v>90652156.35</v>
      </c>
      <c r="K16" s="52">
        <f>SUM(K17:K25)</f>
        <v>31218273.61</v>
      </c>
    </row>
    <row r="17" spans="1:11" ht="12.75">
      <c r="A17" s="206" t="s">
        <v>211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603830.74</v>
      </c>
      <c r="K17" s="7">
        <v>0</v>
      </c>
    </row>
    <row r="18" spans="1:11" ht="12.75">
      <c r="A18" s="206" t="s">
        <v>247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50780223.01</v>
      </c>
      <c r="K18" s="7">
        <v>0</v>
      </c>
    </row>
    <row r="19" spans="1:11" ht="12.75">
      <c r="A19" s="206" t="s">
        <v>212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37459108.9</v>
      </c>
      <c r="K19" s="7">
        <v>29937473.84</v>
      </c>
    </row>
    <row r="20" spans="1:11" ht="12.75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708608.21</v>
      </c>
      <c r="K20" s="7">
        <v>494907.09</v>
      </c>
    </row>
    <row r="21" spans="1:11" ht="12.75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/>
    </row>
    <row r="22" spans="1:11" ht="12.75">
      <c r="A22" s="206" t="s">
        <v>72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>
        <v>0</v>
      </c>
      <c r="K22" s="7">
        <v>0</v>
      </c>
    </row>
    <row r="23" spans="1:11" ht="12.75">
      <c r="A23" s="206" t="s">
        <v>73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0</v>
      </c>
      <c r="K23" s="7">
        <v>0</v>
      </c>
    </row>
    <row r="24" spans="1:11" ht="12.75">
      <c r="A24" s="206" t="s">
        <v>74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1100385.49</v>
      </c>
      <c r="K24" s="7">
        <v>785892.68</v>
      </c>
    </row>
    <row r="25" spans="1:11" ht="12.75">
      <c r="A25" s="206" t="s">
        <v>75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>
        <v>0</v>
      </c>
      <c r="K25" s="7">
        <v>0</v>
      </c>
    </row>
    <row r="26" spans="1:11" ht="12.75">
      <c r="A26" s="206" t="s">
        <v>190</v>
      </c>
      <c r="B26" s="207"/>
      <c r="C26" s="207"/>
      <c r="D26" s="207"/>
      <c r="E26" s="207"/>
      <c r="F26" s="207"/>
      <c r="G26" s="207"/>
      <c r="H26" s="208"/>
      <c r="I26" s="1">
        <v>20</v>
      </c>
      <c r="J26" s="52">
        <f>SUM(J27:J34)</f>
        <v>960857.92</v>
      </c>
      <c r="K26" s="52">
        <f>SUM(K27:K34)</f>
        <v>915633.9199999999</v>
      </c>
    </row>
    <row r="27" spans="1:11" ht="12.75">
      <c r="A27" s="206" t="s">
        <v>76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0</v>
      </c>
      <c r="K27" s="7">
        <v>0</v>
      </c>
    </row>
    <row r="28" spans="1:11" ht="12.75">
      <c r="A28" s="206" t="s">
        <v>77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>
        <v>0</v>
      </c>
      <c r="K28" s="7">
        <v>0</v>
      </c>
    </row>
    <row r="29" spans="1:11" ht="12.75">
      <c r="A29" s="206" t="s">
        <v>78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>
        <v>210717.92</v>
      </c>
      <c r="K29" s="7">
        <v>444417.92</v>
      </c>
    </row>
    <row r="30" spans="1:11" ht="12.75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.75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>
        <v>1594.08</v>
      </c>
      <c r="K31" s="7">
        <v>1594.08</v>
      </c>
    </row>
    <row r="32" spans="1:11" ht="12.75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>
        <v>748545.92</v>
      </c>
      <c r="K32" s="7">
        <v>469621.92</v>
      </c>
    </row>
    <row r="33" spans="1:11" ht="12.75">
      <c r="A33" s="206" t="s">
        <v>79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/>
      <c r="K33" s="7"/>
    </row>
    <row r="34" spans="1:11" ht="12.75">
      <c r="A34" s="206" t="s">
        <v>183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/>
    </row>
    <row r="35" spans="1:11" ht="12.75">
      <c r="A35" s="206" t="s">
        <v>184</v>
      </c>
      <c r="B35" s="207"/>
      <c r="C35" s="207"/>
      <c r="D35" s="207"/>
      <c r="E35" s="207"/>
      <c r="F35" s="207"/>
      <c r="G35" s="207"/>
      <c r="H35" s="208"/>
      <c r="I35" s="1">
        <v>29</v>
      </c>
      <c r="J35" s="52">
        <f>SUM(J36:J38)</f>
        <v>20640.79</v>
      </c>
      <c r="K35" s="52">
        <f>SUM(K36:K38)</f>
        <v>19224.67</v>
      </c>
    </row>
    <row r="36" spans="1:11" ht="12.75">
      <c r="A36" s="206" t="s">
        <v>80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>
      <c r="A37" s="206" t="s">
        <v>81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>
        <v>20640.79</v>
      </c>
      <c r="K37" s="7">
        <v>19224.67</v>
      </c>
    </row>
    <row r="38" spans="1:11" ht="12.75">
      <c r="A38" s="206" t="s">
        <v>82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/>
      <c r="K38" s="7"/>
    </row>
    <row r="39" spans="1:11" ht="12.75">
      <c r="A39" s="206" t="s">
        <v>185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/>
      <c r="K39" s="7"/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2">
        <f>J41+J49+J56+J64</f>
        <v>78851289.63</v>
      </c>
      <c r="K40" s="52">
        <f>K41+K49+K56+K64</f>
        <v>134298657.93</v>
      </c>
    </row>
    <row r="41" spans="1:11" ht="12.75">
      <c r="A41" s="206" t="s">
        <v>100</v>
      </c>
      <c r="B41" s="207"/>
      <c r="C41" s="207"/>
      <c r="D41" s="207"/>
      <c r="E41" s="207"/>
      <c r="F41" s="207"/>
      <c r="G41" s="207"/>
      <c r="H41" s="208"/>
      <c r="I41" s="1">
        <v>35</v>
      </c>
      <c r="J41" s="52">
        <f>SUM(J42:J48)</f>
        <v>4559368.1899999995</v>
      </c>
      <c r="K41" s="52">
        <f>SUM(K42:K48)</f>
        <v>114060455.52</v>
      </c>
    </row>
    <row r="42" spans="1:11" ht="12.75">
      <c r="A42" s="206" t="s">
        <v>117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4526559.92</v>
      </c>
      <c r="K42" s="7">
        <v>5204477.68</v>
      </c>
    </row>
    <row r="43" spans="1:11" ht="12.75">
      <c r="A43" s="206" t="s">
        <v>118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>
        <v>22377.76</v>
      </c>
      <c r="K43" s="7">
        <v>80021.83</v>
      </c>
    </row>
    <row r="44" spans="1:11" ht="12.75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>
        <v>0</v>
      </c>
      <c r="K44" s="7">
        <v>0</v>
      </c>
    </row>
    <row r="45" spans="1:11" ht="12.75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>
        <v>0</v>
      </c>
      <c r="K45" s="7">
        <v>0</v>
      </c>
    </row>
    <row r="46" spans="1:11" ht="12.75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10430.51</v>
      </c>
      <c r="K46" s="7">
        <v>44684.82</v>
      </c>
    </row>
    <row r="47" spans="1:11" ht="12.75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>
        <v>0</v>
      </c>
      <c r="K47" s="7">
        <v>108731271.19</v>
      </c>
    </row>
    <row r="48" spans="1:11" ht="12.75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1" ht="12.75">
      <c r="A49" s="206" t="s">
        <v>101</v>
      </c>
      <c r="B49" s="207"/>
      <c r="C49" s="207"/>
      <c r="D49" s="207"/>
      <c r="E49" s="207"/>
      <c r="F49" s="207"/>
      <c r="G49" s="207"/>
      <c r="H49" s="208"/>
      <c r="I49" s="1">
        <v>43</v>
      </c>
      <c r="J49" s="52">
        <f>SUM(J50:J55)</f>
        <v>35191921.44</v>
      </c>
      <c r="K49" s="52">
        <f>SUM(K50:K55)</f>
        <v>20238202.41</v>
      </c>
    </row>
    <row r="50" spans="1:11" ht="12.75">
      <c r="A50" s="206" t="s">
        <v>200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/>
      <c r="K50" s="7"/>
    </row>
    <row r="51" spans="1:11" ht="12.75">
      <c r="A51" s="206" t="s">
        <v>201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34788418.65</v>
      </c>
      <c r="K51" s="7">
        <v>19856208.12</v>
      </c>
    </row>
    <row r="52" spans="1:11" ht="12.75">
      <c r="A52" s="206" t="s">
        <v>202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>
      <c r="A53" s="206" t="s">
        <v>203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1000</v>
      </c>
      <c r="K53" s="7">
        <v>500</v>
      </c>
    </row>
    <row r="54" spans="1:11" ht="12.75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402502.79</v>
      </c>
      <c r="K54" s="7">
        <v>352456.5</v>
      </c>
    </row>
    <row r="55" spans="1:11" ht="12.75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0</v>
      </c>
      <c r="K55" s="7">
        <v>29037.79</v>
      </c>
    </row>
    <row r="56" spans="1:11" ht="12.75">
      <c r="A56" s="206" t="s">
        <v>102</v>
      </c>
      <c r="B56" s="207"/>
      <c r="C56" s="207"/>
      <c r="D56" s="207"/>
      <c r="E56" s="207"/>
      <c r="F56" s="207"/>
      <c r="G56" s="207"/>
      <c r="H56" s="208"/>
      <c r="I56" s="1">
        <v>50</v>
      </c>
      <c r="J56" s="52">
        <f>SUM(J57:J63)</f>
        <v>39100000</v>
      </c>
      <c r="K56" s="52">
        <f>SUM(K57:K63)</f>
        <v>0</v>
      </c>
    </row>
    <row r="57" spans="1:11" ht="12.75">
      <c r="A57" s="206" t="s">
        <v>76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>
        <v>19550000</v>
      </c>
      <c r="K57" s="7">
        <v>0</v>
      </c>
    </row>
    <row r="58" spans="1:11" ht="12.75">
      <c r="A58" s="206" t="s">
        <v>77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/>
      <c r="K58" s="7"/>
    </row>
    <row r="59" spans="1:11" ht="12.75">
      <c r="A59" s="206" t="s">
        <v>242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>
        <v>0</v>
      </c>
      <c r="K59" s="7">
        <v>0</v>
      </c>
    </row>
    <row r="60" spans="1:11" ht="12.75">
      <c r="A60" s="206" t="s">
        <v>83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1" ht="12.75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/>
      <c r="K61" s="7"/>
    </row>
    <row r="62" spans="1:11" ht="12.75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0</v>
      </c>
      <c r="K62" s="7">
        <v>0</v>
      </c>
    </row>
    <row r="63" spans="1:11" ht="12.75">
      <c r="A63" s="206" t="s">
        <v>46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>
        <v>19550000</v>
      </c>
      <c r="K63" s="7">
        <v>0</v>
      </c>
    </row>
    <row r="64" spans="1:11" ht="12.75">
      <c r="A64" s="206" t="s">
        <v>207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/>
      <c r="K64" s="7"/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317267.07</v>
      </c>
      <c r="K65" s="7">
        <v>139750.86</v>
      </c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2">
        <f>J7+J8+J40+J65</f>
        <v>170936031.76</v>
      </c>
      <c r="K66" s="52">
        <f>K7+K8+K40+K65</f>
        <v>166698597.75000003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/>
      <c r="K67" s="8"/>
    </row>
    <row r="68" spans="1:11" ht="12.75">
      <c r="A68" s="198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20"/>
      <c r="I69" s="3">
        <v>62</v>
      </c>
      <c r="J69" s="53">
        <f>J70+J71+J72+J78+J79+J82+J85</f>
        <v>13040618.009999998</v>
      </c>
      <c r="K69" s="53">
        <f>K70+K71+K72+K78+K79+K82+K85</f>
        <v>15105481.540000014</v>
      </c>
    </row>
    <row r="70" spans="1:11" ht="12.75">
      <c r="A70" s="206" t="s">
        <v>141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106168300</v>
      </c>
      <c r="K70" s="7">
        <v>106168300</v>
      </c>
    </row>
    <row r="71" spans="1:11" ht="12.75">
      <c r="A71" s="206" t="s">
        <v>142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/>
      <c r="K71" s="7"/>
    </row>
    <row r="72" spans="1:11" ht="12.75">
      <c r="A72" s="206" t="s">
        <v>143</v>
      </c>
      <c r="B72" s="207"/>
      <c r="C72" s="207"/>
      <c r="D72" s="207"/>
      <c r="E72" s="207"/>
      <c r="F72" s="207"/>
      <c r="G72" s="207"/>
      <c r="H72" s="208"/>
      <c r="I72" s="1">
        <v>65</v>
      </c>
      <c r="J72" s="52">
        <f>J73+J74-J75+J76+J77</f>
        <v>0</v>
      </c>
      <c r="K72" s="52">
        <f>K73+K74-K75+K76+K77</f>
        <v>0</v>
      </c>
    </row>
    <row r="73" spans="1:11" ht="12.75">
      <c r="A73" s="206" t="s">
        <v>144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/>
      <c r="K73" s="7"/>
    </row>
    <row r="74" spans="1:11" ht="12.75">
      <c r="A74" s="206" t="s">
        <v>145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>
        <v>1337847</v>
      </c>
      <c r="K74" s="7">
        <v>1337847</v>
      </c>
    </row>
    <row r="75" spans="1:11" ht="12.75">
      <c r="A75" s="206" t="s">
        <v>133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>
        <v>1337847</v>
      </c>
      <c r="K75" s="7">
        <v>1337847</v>
      </c>
    </row>
    <row r="76" spans="1:11" ht="12.75">
      <c r="A76" s="206" t="s">
        <v>134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/>
      <c r="K76" s="7"/>
    </row>
    <row r="77" spans="1:11" ht="12.75">
      <c r="A77" s="206" t="s">
        <v>135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/>
      <c r="K77" s="7"/>
    </row>
    <row r="78" spans="1:11" ht="12.75">
      <c r="A78" s="206" t="s">
        <v>136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>
        <v>0</v>
      </c>
      <c r="K78" s="7">
        <v>62604946.99</v>
      </c>
    </row>
    <row r="79" spans="1:11" ht="12.75">
      <c r="A79" s="206" t="s">
        <v>238</v>
      </c>
      <c r="B79" s="207"/>
      <c r="C79" s="207"/>
      <c r="D79" s="207"/>
      <c r="E79" s="207"/>
      <c r="F79" s="207"/>
      <c r="G79" s="207"/>
      <c r="H79" s="208"/>
      <c r="I79" s="1">
        <v>72</v>
      </c>
      <c r="J79" s="52">
        <f>J80-J81</f>
        <v>-42998717.03</v>
      </c>
      <c r="K79" s="52">
        <f>K80-K81</f>
        <v>-89789106.1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0</v>
      </c>
      <c r="K80" s="7">
        <v>0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42998717.03</v>
      </c>
      <c r="K81" s="7">
        <v>89789106.1</v>
      </c>
    </row>
    <row r="82" spans="1:11" ht="12.75">
      <c r="A82" s="206" t="s">
        <v>239</v>
      </c>
      <c r="B82" s="207"/>
      <c r="C82" s="207"/>
      <c r="D82" s="207"/>
      <c r="E82" s="207"/>
      <c r="F82" s="207"/>
      <c r="G82" s="207"/>
      <c r="H82" s="208"/>
      <c r="I82" s="1">
        <v>75</v>
      </c>
      <c r="J82" s="52">
        <f>J83-J84</f>
        <v>-50128964.96</v>
      </c>
      <c r="K82" s="52">
        <f>K83-K84</f>
        <v>-63878659.35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8638.56</v>
      </c>
      <c r="K83" s="7">
        <v>2707.42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50137603.52</v>
      </c>
      <c r="K84" s="7">
        <v>63881366.77</v>
      </c>
    </row>
    <row r="85" spans="1:11" ht="12.75">
      <c r="A85" s="206" t="s">
        <v>173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/>
      <c r="K85" s="7"/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2">
        <f>SUM(J87:J89)</f>
        <v>6191421.19</v>
      </c>
      <c r="K86" s="52">
        <f>SUM(K87:K89)</f>
        <v>5138607.6</v>
      </c>
    </row>
    <row r="87" spans="1:11" ht="12.75">
      <c r="A87" s="206" t="s">
        <v>129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>
        <v>6191421.19</v>
      </c>
      <c r="K87" s="7">
        <v>5138607.6</v>
      </c>
    </row>
    <row r="88" spans="1:11" ht="12.75">
      <c r="A88" s="206" t="s">
        <v>130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>
      <c r="A89" s="206" t="s">
        <v>131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/>
      <c r="K89" s="7"/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2">
        <f>SUM(J91:J99)</f>
        <v>902822.2000000001</v>
      </c>
      <c r="K90" s="52">
        <f>SUM(K91:K99)</f>
        <v>12964.13</v>
      </c>
    </row>
    <row r="91" spans="1:11" ht="12.75">
      <c r="A91" s="206" t="s">
        <v>132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/>
      <c r="K91" s="7"/>
    </row>
    <row r="92" spans="1:11" ht="12.75">
      <c r="A92" s="206" t="s">
        <v>243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/>
      <c r="K92" s="7"/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888874.68</v>
      </c>
      <c r="K93" s="7">
        <v>0</v>
      </c>
    </row>
    <row r="94" spans="1:11" ht="12.75">
      <c r="A94" s="206" t="s">
        <v>244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>
      <c r="A95" s="206" t="s">
        <v>245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/>
      <c r="K95" s="7"/>
    </row>
    <row r="96" spans="1:11" ht="12.75">
      <c r="A96" s="206" t="s">
        <v>246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>
      <c r="A97" s="206" t="s">
        <v>94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>
      <c r="A98" s="206" t="s">
        <v>92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>
        <v>13947.52</v>
      </c>
      <c r="K98" s="7">
        <v>12964.13</v>
      </c>
    </row>
    <row r="99" spans="1:11" ht="12.75">
      <c r="A99" s="206" t="s">
        <v>93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/>
      <c r="K99" s="7"/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2">
        <f>SUM(J101:J112)</f>
        <v>131232121.34</v>
      </c>
      <c r="K100" s="52">
        <f>SUM(K101:K112)</f>
        <v>146400220.6</v>
      </c>
    </row>
    <row r="101" spans="1:11" ht="12.75">
      <c r="A101" s="206" t="s">
        <v>132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/>
      <c r="K101" s="7"/>
    </row>
    <row r="102" spans="1:11" ht="12.75">
      <c r="A102" s="206" t="s">
        <v>243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0</v>
      </c>
      <c r="K102" s="7">
        <v>0</v>
      </c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52741611.34</v>
      </c>
      <c r="K103" s="7">
        <v>56427677.5</v>
      </c>
    </row>
    <row r="104" spans="1:11" ht="12.75">
      <c r="A104" s="206" t="s">
        <v>244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50826.95</v>
      </c>
      <c r="K104" s="7">
        <v>93413.07</v>
      </c>
    </row>
    <row r="105" spans="1:11" ht="12.75">
      <c r="A105" s="206" t="s">
        <v>245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45546720.8</v>
      </c>
      <c r="K105" s="7">
        <v>47431251.76</v>
      </c>
    </row>
    <row r="106" spans="1:11" ht="12.75">
      <c r="A106" s="206" t="s">
        <v>246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>
        <v>0</v>
      </c>
      <c r="K106" s="7">
        <v>0</v>
      </c>
    </row>
    <row r="107" spans="1:11" ht="12.75">
      <c r="A107" s="206" t="s">
        <v>94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.75">
      <c r="A108" s="206" t="s">
        <v>95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2600830.63</v>
      </c>
      <c r="K108" s="7">
        <v>3854872.25</v>
      </c>
    </row>
    <row r="109" spans="1:11" ht="12.75">
      <c r="A109" s="206" t="s">
        <v>96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28570441.62</v>
      </c>
      <c r="K109" s="7">
        <v>35215758.21</v>
      </c>
    </row>
    <row r="110" spans="1:11" ht="12.75">
      <c r="A110" s="206" t="s">
        <v>99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>
        <v>0</v>
      </c>
      <c r="K110" s="7">
        <v>0</v>
      </c>
    </row>
    <row r="111" spans="1:11" ht="12.75">
      <c r="A111" s="206" t="s">
        <v>97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.75">
      <c r="A112" s="206" t="s">
        <v>98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1721690</v>
      </c>
      <c r="K112" s="7">
        <v>3377247.81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19049.02</v>
      </c>
      <c r="K113" s="7">
        <v>41323.88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2">
        <f>J69+J86+J90+J100+J113</f>
        <v>151386031.76000002</v>
      </c>
      <c r="K114" s="52">
        <f>K69+K86+K90+K100+K113</f>
        <v>166698597.75</v>
      </c>
    </row>
    <row r="115" spans="1:11" ht="12.75">
      <c r="A115" s="195" t="s">
        <v>57</v>
      </c>
      <c r="B115" s="196"/>
      <c r="C115" s="196"/>
      <c r="D115" s="196"/>
      <c r="E115" s="196"/>
      <c r="F115" s="196"/>
      <c r="G115" s="196"/>
      <c r="H115" s="197"/>
      <c r="I115" s="2">
        <v>108</v>
      </c>
      <c r="J115" s="8"/>
      <c r="K115" s="8"/>
    </row>
    <row r="116" spans="1:11" ht="12.75">
      <c r="A116" s="198" t="s">
        <v>310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/>
      <c r="K118" s="7"/>
    </row>
    <row r="119" spans="1:11" ht="12.75">
      <c r="A119" s="212" t="s">
        <v>9</v>
      </c>
      <c r="B119" s="213"/>
      <c r="C119" s="213"/>
      <c r="D119" s="213"/>
      <c r="E119" s="213"/>
      <c r="F119" s="213"/>
      <c r="G119" s="213"/>
      <c r="H119" s="214"/>
      <c r="I119" s="4">
        <v>110</v>
      </c>
      <c r="J119" s="8"/>
      <c r="K119" s="8"/>
    </row>
    <row r="120" spans="1:11" ht="12.75">
      <c r="A120" s="215" t="s">
        <v>311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2">
    <dataValidation allowBlank="1" sqref="A1:I65536 K1:IV65536 J1:J16 J26 J35 J39:J41 J49 J56 J65:J69 J71:J72 J78:J79 J82 J85:J86 J88:J90 J100 J114:J65536"/>
    <dataValidation type="whole" operator="greaterThanOrEqual" allowBlank="1" showInputMessage="1" showErrorMessage="1" errorTitle="Pogrešan unos" error="Mogu se unijeti samo cjelobrojne pozitivne vrijednosti." sqref="J17:J25 J27:J34 J36:J38 J42:J48 J50:J55 J57:J64 J70 J73:J77 J80:J81 J83:J84 J87 J91:J99 J101:J113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56:K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view="pageBreakPreview" zoomScale="110" zoomScaleSheetLayoutView="110" zoomScalePageLayoutView="0" workbookViewId="0" topLeftCell="A1">
      <selection activeCell="K35" sqref="K35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30" t="s">
        <v>154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38" t="s">
        <v>343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52" t="s">
        <v>340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3" t="s">
        <v>59</v>
      </c>
      <c r="B4" s="253"/>
      <c r="C4" s="253"/>
      <c r="D4" s="253"/>
      <c r="E4" s="253"/>
      <c r="F4" s="253"/>
      <c r="G4" s="253"/>
      <c r="H4" s="253"/>
      <c r="I4" s="57" t="s">
        <v>279</v>
      </c>
      <c r="J4" s="254" t="s">
        <v>319</v>
      </c>
      <c r="K4" s="254"/>
      <c r="L4" s="254" t="s">
        <v>320</v>
      </c>
      <c r="M4" s="254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20"/>
      <c r="I7" s="3">
        <v>111</v>
      </c>
      <c r="J7" s="53">
        <f>SUM(J8:J9)</f>
        <v>129373954.32</v>
      </c>
      <c r="K7" s="53">
        <f>SUM(K8:K9)</f>
        <v>34927000.370000005</v>
      </c>
      <c r="L7" s="53">
        <f>SUM(L8:L9)</f>
        <v>101355690.45</v>
      </c>
      <c r="M7" s="53">
        <f>SUM(M8:M9)</f>
        <v>23130013.189999998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121929991.63</v>
      </c>
      <c r="K8" s="7">
        <v>33267050.21</v>
      </c>
      <c r="L8" s="7">
        <v>95346982.53</v>
      </c>
      <c r="M8" s="7">
        <v>22196922.61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7443962.69</v>
      </c>
      <c r="K9" s="7">
        <v>1659950.1600000001</v>
      </c>
      <c r="L9" s="7">
        <v>6008707.92</v>
      </c>
      <c r="M9" s="7">
        <v>933090.58</v>
      </c>
    </row>
    <row r="10" spans="1:17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2">
        <f>J11+J12+J16+J20+J21+J22+J25+J26</f>
        <v>173746078.82999998</v>
      </c>
      <c r="K10" s="52">
        <f>K11+K12+K16+K20+K21+K22+K25+K26</f>
        <v>58501615.129999995</v>
      </c>
      <c r="L10" s="52">
        <f>L11+L12+L16+L20+L21+L22+L25+L26</f>
        <v>162336643.49000004</v>
      </c>
      <c r="M10" s="52">
        <f>M11+M12+M16+M20+M21+M22+M25+M26</f>
        <v>29378857.559999995</v>
      </c>
      <c r="P10" s="128"/>
      <c r="Q10" s="128"/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129">
        <v>577368.3200000001</v>
      </c>
      <c r="K11" s="7">
        <v>48070.31</v>
      </c>
      <c r="L11" s="7">
        <v>-57644.07000000001</v>
      </c>
      <c r="M11" s="7">
        <v>-11889.479999999981</v>
      </c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2">
        <f>SUM(J13:J15)</f>
        <v>84179522.37</v>
      </c>
      <c r="K12" s="52">
        <f>SUM(K13:K15)</f>
        <v>24013533.419999998</v>
      </c>
      <c r="L12" s="52">
        <f>SUM(L13:L15)</f>
        <v>68071223.89</v>
      </c>
      <c r="M12" s="52">
        <f>SUM(M13:M15)</f>
        <v>15268339.919999998</v>
      </c>
    </row>
    <row r="13" spans="1:13" ht="12.75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69846330.79</v>
      </c>
      <c r="K13" s="7">
        <v>19818192.46</v>
      </c>
      <c r="L13" s="7">
        <v>56702745.34</v>
      </c>
      <c r="M13" s="7">
        <v>12655826.84</v>
      </c>
    </row>
    <row r="14" spans="1:13" ht="12.75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715061.1</v>
      </c>
      <c r="K14" s="7">
        <v>212648.65</v>
      </c>
      <c r="L14" s="7">
        <v>725857.17</v>
      </c>
      <c r="M14" s="7">
        <v>171536.79</v>
      </c>
    </row>
    <row r="15" spans="1:13" ht="12.75">
      <c r="A15" s="206" t="s">
        <v>61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13618130.48</v>
      </c>
      <c r="K15" s="7">
        <v>3982692.31</v>
      </c>
      <c r="L15" s="7">
        <v>10642621.38</v>
      </c>
      <c r="M15" s="7">
        <v>2440976.29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2">
        <f>SUM(J17:J19)</f>
        <v>45353342.35</v>
      </c>
      <c r="K16" s="52">
        <f>SUM(K17:K19)</f>
        <v>11413591.28</v>
      </c>
      <c r="L16" s="52">
        <f>SUM(L17:L19)</f>
        <v>36552390.099999994</v>
      </c>
      <c r="M16" s="52">
        <f>SUM(M17:M19)</f>
        <v>8551206.11</v>
      </c>
    </row>
    <row r="17" spans="1:13" ht="12.75">
      <c r="A17" s="206" t="s">
        <v>62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27055183.62</v>
      </c>
      <c r="K17" s="7">
        <v>6753258.3</v>
      </c>
      <c r="L17" s="7">
        <v>22619299.24</v>
      </c>
      <c r="M17" s="7">
        <v>5373935.34</v>
      </c>
    </row>
    <row r="18" spans="1:13" ht="12.75">
      <c r="A18" s="206" t="s">
        <v>63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11616232.85</v>
      </c>
      <c r="K18" s="7">
        <v>2979644.56</v>
      </c>
      <c r="L18" s="7">
        <v>8905163.13</v>
      </c>
      <c r="M18" s="7">
        <v>2045047.9900000002</v>
      </c>
    </row>
    <row r="19" spans="1:13" ht="12.75">
      <c r="A19" s="206" t="s">
        <v>64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6681925.88</v>
      </c>
      <c r="K19" s="7">
        <v>1680688.4200000002</v>
      </c>
      <c r="L19" s="7">
        <v>5027927.73</v>
      </c>
      <c r="M19" s="7">
        <v>1132222.78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15855342.09</v>
      </c>
      <c r="K20" s="7">
        <v>3856998.37</v>
      </c>
      <c r="L20" s="7">
        <v>13309068.32</v>
      </c>
      <c r="M20" s="7">
        <v>2051314.02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12173726.87</v>
      </c>
      <c r="K21" s="7">
        <v>3609489.66</v>
      </c>
      <c r="L21" s="7">
        <v>14028834.4</v>
      </c>
      <c r="M21" s="7">
        <v>3480068.13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2">
        <f>SUM(J23:J24)</f>
        <v>12241689.78</v>
      </c>
      <c r="K22" s="52">
        <f>SUM(K23:K24)</f>
        <v>12241689.78</v>
      </c>
      <c r="L22" s="52">
        <f>SUM(L23:L24)</f>
        <v>30407556.8</v>
      </c>
      <c r="M22" s="52">
        <f>SUM(M23:M24)</f>
        <v>19863.86</v>
      </c>
    </row>
    <row r="23" spans="1:13" ht="12.75">
      <c r="A23" s="206" t="s">
        <v>137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>
        <v>0</v>
      </c>
      <c r="K23" s="7">
        <v>0</v>
      </c>
      <c r="L23" s="7">
        <v>19550000</v>
      </c>
      <c r="M23" s="7">
        <v>0</v>
      </c>
    </row>
    <row r="24" spans="1:13" ht="12.75">
      <c r="A24" s="206" t="s">
        <v>138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>
        <v>12241689.78</v>
      </c>
      <c r="K24" s="7">
        <v>12241689.78</v>
      </c>
      <c r="L24" s="7">
        <v>10857556.8</v>
      </c>
      <c r="M24" s="7">
        <v>19863.86</v>
      </c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>
        <v>3532606.54</v>
      </c>
      <c r="K25" s="7">
        <v>3532606.54</v>
      </c>
      <c r="L25" s="7">
        <v>0</v>
      </c>
      <c r="M25" s="7">
        <v>0</v>
      </c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-167519.49</v>
      </c>
      <c r="K26" s="7">
        <v>-214364.23</v>
      </c>
      <c r="L26" s="7">
        <v>25214.05</v>
      </c>
      <c r="M26" s="7">
        <v>19955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2">
        <f>SUM(J28:J32)</f>
        <v>2140945.56</v>
      </c>
      <c r="K27" s="52">
        <f>SUM(K28:K32)</f>
        <v>1351240.6199999999</v>
      </c>
      <c r="L27" s="52">
        <f>SUM(L28:L32)</f>
        <v>1551947.04</v>
      </c>
      <c r="M27" s="52">
        <f>SUM(M28:M32)</f>
        <v>-47368.53</v>
      </c>
    </row>
    <row r="28" spans="1:13" ht="12.75" customHeight="1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/>
      <c r="M28" s="7"/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2140945.56</v>
      </c>
      <c r="K29" s="7">
        <v>1351240.6199999999</v>
      </c>
      <c r="L29" s="7">
        <v>1318247.04</v>
      </c>
      <c r="M29" s="7">
        <v>-47368.53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0</v>
      </c>
      <c r="K32" s="7">
        <v>0</v>
      </c>
      <c r="L32" s="7">
        <v>233700</v>
      </c>
      <c r="M32" s="7">
        <v>0</v>
      </c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2">
        <f>SUM(J34:J37)</f>
        <v>7897786.01</v>
      </c>
      <c r="K33" s="52">
        <f>SUM(K34:K37)</f>
        <v>2421886.3200000003</v>
      </c>
      <c r="L33" s="52">
        <f>SUM(L34:L37)</f>
        <v>4449653.35</v>
      </c>
      <c r="M33" s="52">
        <f>SUM(M34:M37)</f>
        <v>230265.21999999988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/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7897786.01</v>
      </c>
      <c r="K35" s="7">
        <v>2421886.3200000003</v>
      </c>
      <c r="L35" s="7">
        <v>4449653.35</v>
      </c>
      <c r="M35" s="7">
        <v>230265.21999999988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/>
      <c r="M37" s="7"/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2">
        <f>J7+J27+J38+J40</f>
        <v>131514899.88</v>
      </c>
      <c r="K42" s="52">
        <f>K7+K27+K38+K40</f>
        <v>36278240.99</v>
      </c>
      <c r="L42" s="52">
        <f>L7+L27+L38+L40</f>
        <v>102907637.49000001</v>
      </c>
      <c r="M42" s="52">
        <f>M7+M27+M38+M40</f>
        <v>23082644.659999996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2">
        <f>J10+J33+J39+J41</f>
        <v>181643864.83999997</v>
      </c>
      <c r="K43" s="52">
        <f>K10+K33+K39+K41</f>
        <v>60923501.449999996</v>
      </c>
      <c r="L43" s="52">
        <f>L10+L33+L39+L41</f>
        <v>166786296.84000003</v>
      </c>
      <c r="M43" s="52">
        <f>M10+M33+M39+M41</f>
        <v>29609122.779999994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2">
        <f>J42-J43</f>
        <v>-50128964.95999998</v>
      </c>
      <c r="K44" s="52">
        <f>K42-K43</f>
        <v>-24645260.459999993</v>
      </c>
      <c r="L44" s="52">
        <f>L42-L43</f>
        <v>-63878659.350000024</v>
      </c>
      <c r="M44" s="52">
        <f>M42-M43</f>
        <v>-6526478.119999997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2">
        <f>IF(J43&gt;J42,J43-J42,0)</f>
        <v>50128964.95999998</v>
      </c>
      <c r="K46" s="52">
        <f>IF(K43&gt;K42,K43-K42,0)</f>
        <v>24645260.459999993</v>
      </c>
      <c r="L46" s="52">
        <f>IF(L43&gt;L42,L43-L42,0)</f>
        <v>63878659.350000024</v>
      </c>
      <c r="M46" s="52">
        <f>IF(M43&gt;M42,M43-M42,0)</f>
        <v>6526478.119999997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2">
        <f>J44-J47</f>
        <v>-50128964.95999998</v>
      </c>
      <c r="K48" s="52">
        <f>K44-K47</f>
        <v>-24645260.459999993</v>
      </c>
      <c r="L48" s="52">
        <f>L44-L47</f>
        <v>-63878659.350000024</v>
      </c>
      <c r="M48" s="52">
        <f>M44-M47</f>
        <v>-6526478.119999997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</row>
    <row r="50" spans="1:13" ht="12.75">
      <c r="A50" s="249" t="s">
        <v>220</v>
      </c>
      <c r="B50" s="250"/>
      <c r="C50" s="250"/>
      <c r="D50" s="250"/>
      <c r="E50" s="250"/>
      <c r="F50" s="250"/>
      <c r="G50" s="250"/>
      <c r="H50" s="251"/>
      <c r="I50" s="2">
        <v>154</v>
      </c>
      <c r="J50" s="60">
        <f>IF(J48&lt;0,-J48,0)</f>
        <v>50128964.95999998</v>
      </c>
      <c r="K50" s="60">
        <f>IF(K48&lt;0,-K48,0)</f>
        <v>24645260.459999993</v>
      </c>
      <c r="L50" s="60">
        <f>IF(L48&lt;0,-L48,0)</f>
        <v>63878659.350000024</v>
      </c>
      <c r="M50" s="60">
        <f>IF(M48&lt;0,-M48,0)</f>
        <v>6526478.119999997</v>
      </c>
    </row>
    <row r="51" spans="1:13" ht="12.75" customHeight="1">
      <c r="A51" s="198" t="s">
        <v>312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4"/>
      <c r="J52" s="54"/>
      <c r="K52" s="54"/>
      <c r="L52" s="54"/>
      <c r="M52" s="61"/>
    </row>
    <row r="53" spans="1:13" ht="12.75">
      <c r="A53" s="246" t="s">
        <v>234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235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198" t="s">
        <v>189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20"/>
      <c r="I56" s="9">
        <v>157</v>
      </c>
      <c r="J56" s="6"/>
      <c r="K56" s="6"/>
      <c r="L56" s="6"/>
      <c r="M56" s="6"/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0">
        <f>J56+J66</f>
        <v>0</v>
      </c>
      <c r="K67" s="60">
        <f>K56+K66</f>
        <v>0</v>
      </c>
      <c r="L67" s="60">
        <f>L56+L66</f>
        <v>0</v>
      </c>
      <c r="M67" s="60">
        <f>M56+M66</f>
        <v>0</v>
      </c>
    </row>
    <row r="68" spans="1:13" ht="12.75" customHeight="1">
      <c r="A68" s="242" t="s">
        <v>313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188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46" t="s">
        <v>234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 ht="12.75">
      <c r="A71" s="239" t="s">
        <v>235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allowBlank="1" sqref="A1:I65536 J38:K65536 J1:K7 J10:K10 J12:K12 J16:K16 J22:K25 J27:K27 J33:K33 L1:O65536 R1:IV65536 P1:Q9 P11:Q65536 J11"/>
    <dataValidation type="whole" operator="greaterThanOrEqual" allowBlank="1" showInputMessage="1" showErrorMessage="1" errorTitle="Pogrešan unos" error="Mogu se unijeti samo cjelobrojne pozitivne vrijednosti." sqref="J8:J9 J13:J15 J17:J21 J26 J28:J32 J34:J37">
      <formula1>0</formula1>
    </dataValidation>
    <dataValidation type="whole" operator="notEqual" allowBlank="1" showInputMessage="1" showErrorMessage="1" errorTitle="Pogrešan unos" error="Mogu se unijeti samo cjelobrojne pozitivne ili negativne vrijednosti." sqref="P10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  <ignoredErrors>
    <ignoredError sqref="J16:M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7.57421875" defaultRowHeight="12.75"/>
  <cols>
    <col min="1" max="16384" width="7.57421875" style="51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7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45">
      <c r="A4" s="263" t="s">
        <v>59</v>
      </c>
      <c r="B4" s="263"/>
      <c r="C4" s="263"/>
      <c r="D4" s="263"/>
      <c r="E4" s="263"/>
      <c r="F4" s="263"/>
      <c r="G4" s="263"/>
      <c r="H4" s="263"/>
      <c r="I4" s="65" t="s">
        <v>279</v>
      </c>
      <c r="J4" s="66" t="s">
        <v>319</v>
      </c>
      <c r="K4" s="66" t="s">
        <v>320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7">
        <v>2</v>
      </c>
      <c r="J5" s="68" t="s">
        <v>283</v>
      </c>
      <c r="K5" s="68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41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42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43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44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6" t="s">
        <v>51</v>
      </c>
      <c r="B12" s="207"/>
      <c r="C12" s="207"/>
      <c r="D12" s="207"/>
      <c r="E12" s="207"/>
      <c r="F12" s="207"/>
      <c r="G12" s="207"/>
      <c r="H12" s="207"/>
      <c r="I12" s="1">
        <v>6</v>
      </c>
      <c r="J12" s="5"/>
      <c r="K12" s="7"/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3">
        <f>SUM(J7:J12)</f>
        <v>0</v>
      </c>
      <c r="K13" s="52">
        <f>SUM(K7:K12)</f>
        <v>0</v>
      </c>
    </row>
    <row r="14" spans="1:11" ht="12.75">
      <c r="A14" s="206" t="s">
        <v>52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53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54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55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3">
        <f>SUM(J14:J17)</f>
        <v>0</v>
      </c>
      <c r="K18" s="52">
        <f>SUM(K14:K17)</f>
        <v>0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3">
        <f>IF(J13&gt;J18,J13-J18,0)</f>
        <v>0</v>
      </c>
      <c r="K19" s="52">
        <f>IF(K13&gt;K18,K13-K18,0)</f>
        <v>0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198" t="s">
        <v>159</v>
      </c>
      <c r="B21" s="199"/>
      <c r="C21" s="199"/>
      <c r="D21" s="199"/>
      <c r="E21" s="199"/>
      <c r="F21" s="199"/>
      <c r="G21" s="199"/>
      <c r="H21" s="199"/>
      <c r="I21" s="255"/>
      <c r="J21" s="255"/>
      <c r="K21" s="256"/>
    </row>
    <row r="22" spans="1:11" ht="12.75">
      <c r="A22" s="206" t="s">
        <v>178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/>
      <c r="K22" s="7"/>
    </row>
    <row r="23" spans="1:11" ht="12.75">
      <c r="A23" s="206" t="s">
        <v>179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180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181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182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3">
        <f>SUM(J22:J26)</f>
        <v>0</v>
      </c>
      <c r="K27" s="52">
        <f>SUM(K22:K26)</f>
        <v>0</v>
      </c>
    </row>
    <row r="28" spans="1:11" ht="12.75">
      <c r="A28" s="206" t="s">
        <v>115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/>
      <c r="K28" s="7"/>
    </row>
    <row r="29" spans="1:11" ht="12.75">
      <c r="A29" s="206" t="s">
        <v>116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3">
        <f>SUM(J28:J30)</f>
        <v>0</v>
      </c>
      <c r="K31" s="52">
        <f>SUM(K28:K30)</f>
        <v>0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3">
        <f>IF(J31&gt;J27,J31-J27,0)</f>
        <v>0</v>
      </c>
      <c r="K33" s="52">
        <f>IF(K31&gt;K27,K31-K27,0)</f>
        <v>0</v>
      </c>
    </row>
    <row r="34" spans="1:11" ht="12.75">
      <c r="A34" s="198" t="s">
        <v>160</v>
      </c>
      <c r="B34" s="199"/>
      <c r="C34" s="199"/>
      <c r="D34" s="199"/>
      <c r="E34" s="199"/>
      <c r="F34" s="199"/>
      <c r="G34" s="199"/>
      <c r="H34" s="199"/>
      <c r="I34" s="255"/>
      <c r="J34" s="255"/>
      <c r="K34" s="256"/>
    </row>
    <row r="35" spans="1:11" ht="12.75">
      <c r="A35" s="206" t="s">
        <v>174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/>
      <c r="K35" s="7"/>
    </row>
    <row r="36" spans="1:11" ht="12.75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3">
        <f>SUM(J35:J37)</f>
        <v>0</v>
      </c>
      <c r="K38" s="52">
        <f>SUM(K35:K37)</f>
        <v>0</v>
      </c>
    </row>
    <row r="39" spans="1:11" ht="12.75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/>
      <c r="K39" s="7"/>
    </row>
    <row r="40" spans="1:11" ht="12.75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3">
        <f>SUM(J39:J43)</f>
        <v>0</v>
      </c>
      <c r="K44" s="52">
        <f>SUM(K39:K43)</f>
        <v>0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3">
        <f>IF(J44&gt;J38,J44-J38,0)</f>
        <v>0</v>
      </c>
      <c r="K46" s="52">
        <f>IF(K44&gt;K38,K44-K38,0)</f>
        <v>0</v>
      </c>
    </row>
    <row r="47" spans="1:11" ht="12.75">
      <c r="A47" s="206" t="s">
        <v>70</v>
      </c>
      <c r="B47" s="207"/>
      <c r="C47" s="207"/>
      <c r="D47" s="207"/>
      <c r="E47" s="207"/>
      <c r="F47" s="207"/>
      <c r="G47" s="207"/>
      <c r="H47" s="207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206" t="s">
        <v>71</v>
      </c>
      <c r="B48" s="207"/>
      <c r="C48" s="207"/>
      <c r="D48" s="207"/>
      <c r="E48" s="207"/>
      <c r="F48" s="207"/>
      <c r="G48" s="207"/>
      <c r="H48" s="207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206" t="s">
        <v>161</v>
      </c>
      <c r="B49" s="207"/>
      <c r="C49" s="207"/>
      <c r="D49" s="207"/>
      <c r="E49" s="207"/>
      <c r="F49" s="207"/>
      <c r="G49" s="207"/>
      <c r="H49" s="207"/>
      <c r="I49" s="1">
        <v>41</v>
      </c>
      <c r="J49" s="5"/>
      <c r="K49" s="7"/>
    </row>
    <row r="50" spans="1:11" ht="12.75">
      <c r="A50" s="206" t="s">
        <v>175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176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12" t="s">
        <v>177</v>
      </c>
      <c r="B52" s="213"/>
      <c r="C52" s="213"/>
      <c r="D52" s="213"/>
      <c r="E52" s="213"/>
      <c r="F52" s="213"/>
      <c r="G52" s="213"/>
      <c r="H52" s="213"/>
      <c r="I52" s="4">
        <v>44</v>
      </c>
      <c r="J52" s="64">
        <f>J49+J50-J51</f>
        <v>0</v>
      </c>
      <c r="K52" s="60">
        <f>K49+K50-K51</f>
        <v>0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110" zoomScaleSheetLayoutView="110" zoomScalePageLayoutView="0" workbookViewId="0" topLeftCell="A25">
      <selection activeCell="M52" sqref="M52"/>
    </sheetView>
  </sheetViews>
  <sheetFormatPr defaultColWidth="9.140625" defaultRowHeight="12.75"/>
  <cols>
    <col min="1" max="7" width="9.140625" style="51" customWidth="1"/>
    <col min="8" max="8" width="5.8515625" style="51" customWidth="1"/>
    <col min="9" max="9" width="9.140625" style="51" customWidth="1"/>
    <col min="10" max="10" width="9.8515625" style="51" bestFit="1" customWidth="1"/>
    <col min="11" max="16384" width="9.140625" style="51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70" t="s">
        <v>343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340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5" t="s">
        <v>279</v>
      </c>
      <c r="J4" s="66" t="s">
        <v>319</v>
      </c>
      <c r="K4" s="66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1">
        <v>2</v>
      </c>
      <c r="J5" s="72" t="s">
        <v>283</v>
      </c>
      <c r="K5" s="72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199</v>
      </c>
      <c r="B7" s="207"/>
      <c r="C7" s="207"/>
      <c r="D7" s="207"/>
      <c r="E7" s="207"/>
      <c r="F7" s="207"/>
      <c r="G7" s="207"/>
      <c r="H7" s="207"/>
      <c r="I7" s="1">
        <v>1</v>
      </c>
      <c r="J7" s="7">
        <v>93486047.59</v>
      </c>
      <c r="K7" s="7">
        <v>66539654.59</v>
      </c>
    </row>
    <row r="8" spans="1:11" ht="12.75">
      <c r="A8" s="206" t="s">
        <v>119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120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121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122</v>
      </c>
      <c r="B11" s="207"/>
      <c r="C11" s="207"/>
      <c r="D11" s="207"/>
      <c r="E11" s="207"/>
      <c r="F11" s="207"/>
      <c r="G11" s="207"/>
      <c r="H11" s="207"/>
      <c r="I11" s="1">
        <v>5</v>
      </c>
      <c r="J11" s="7">
        <v>1481689.84</v>
      </c>
      <c r="K11" s="7">
        <v>4205329.45</v>
      </c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3">
        <f>SUM(J7:J11)</f>
        <v>94967737.43</v>
      </c>
      <c r="K12" s="52">
        <f>SUM(K7:K11)</f>
        <v>70744984.04</v>
      </c>
    </row>
    <row r="13" spans="1:11" ht="12.75">
      <c r="A13" s="206" t="s">
        <v>123</v>
      </c>
      <c r="B13" s="207"/>
      <c r="C13" s="207"/>
      <c r="D13" s="207"/>
      <c r="E13" s="207"/>
      <c r="F13" s="207"/>
      <c r="G13" s="207"/>
      <c r="H13" s="207"/>
      <c r="I13" s="1">
        <v>7</v>
      </c>
      <c r="J13" s="7">
        <v>51576692.11</v>
      </c>
      <c r="K13" s="7">
        <v>28564318.02</v>
      </c>
    </row>
    <row r="14" spans="1:11" ht="12.75">
      <c r="A14" s="206" t="s">
        <v>124</v>
      </c>
      <c r="B14" s="207"/>
      <c r="C14" s="207"/>
      <c r="D14" s="207"/>
      <c r="E14" s="207"/>
      <c r="F14" s="207"/>
      <c r="G14" s="207"/>
      <c r="H14" s="207"/>
      <c r="I14" s="1">
        <v>8</v>
      </c>
      <c r="J14" s="7">
        <v>29698519.17</v>
      </c>
      <c r="K14" s="7">
        <v>30015904.6</v>
      </c>
    </row>
    <row r="15" spans="1:11" ht="12.75">
      <c r="A15" s="206" t="s">
        <v>125</v>
      </c>
      <c r="B15" s="207"/>
      <c r="C15" s="207"/>
      <c r="D15" s="207"/>
      <c r="E15" s="207"/>
      <c r="F15" s="207"/>
      <c r="G15" s="207"/>
      <c r="H15" s="207"/>
      <c r="I15" s="1">
        <v>9</v>
      </c>
      <c r="J15" s="7"/>
      <c r="K15" s="7"/>
    </row>
    <row r="16" spans="1:11" ht="12.75">
      <c r="A16" s="206" t="s">
        <v>126</v>
      </c>
      <c r="B16" s="207"/>
      <c r="C16" s="207"/>
      <c r="D16" s="207"/>
      <c r="E16" s="207"/>
      <c r="F16" s="207"/>
      <c r="G16" s="207"/>
      <c r="H16" s="207"/>
      <c r="I16" s="1">
        <v>10</v>
      </c>
      <c r="J16" s="7">
        <v>1286279.97</v>
      </c>
      <c r="K16" s="7">
        <v>3677477.55</v>
      </c>
    </row>
    <row r="17" spans="1:11" ht="12.75">
      <c r="A17" s="206" t="s">
        <v>127</v>
      </c>
      <c r="B17" s="207"/>
      <c r="C17" s="207"/>
      <c r="D17" s="207"/>
      <c r="E17" s="207"/>
      <c r="F17" s="207"/>
      <c r="G17" s="207"/>
      <c r="H17" s="207"/>
      <c r="I17" s="1">
        <v>11</v>
      </c>
      <c r="J17" s="7">
        <v>554049.29</v>
      </c>
      <c r="K17" s="7">
        <v>318062.05000000005</v>
      </c>
    </row>
    <row r="18" spans="1:11" ht="12.75">
      <c r="A18" s="206" t="s">
        <v>128</v>
      </c>
      <c r="B18" s="207"/>
      <c r="C18" s="207"/>
      <c r="D18" s="207"/>
      <c r="E18" s="207"/>
      <c r="F18" s="207"/>
      <c r="G18" s="207"/>
      <c r="H18" s="207"/>
      <c r="I18" s="1">
        <v>12</v>
      </c>
      <c r="J18" s="7">
        <v>17089511.54</v>
      </c>
      <c r="K18" s="7">
        <v>15222013.18</v>
      </c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3">
        <f>SUM(J13:J18)</f>
        <v>100205052.08000001</v>
      </c>
      <c r="K19" s="52">
        <f>SUM(K13:K18)</f>
        <v>77797775.4</v>
      </c>
    </row>
    <row r="20" spans="1:11" ht="12.75">
      <c r="A20" s="209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21" t="s">
        <v>109</v>
      </c>
      <c r="B21" s="264"/>
      <c r="C21" s="264"/>
      <c r="D21" s="264"/>
      <c r="E21" s="264"/>
      <c r="F21" s="264"/>
      <c r="G21" s="264"/>
      <c r="H21" s="265"/>
      <c r="I21" s="1">
        <v>15</v>
      </c>
      <c r="J21" s="63">
        <f>IF(J19&gt;J12,J19-J12,0)</f>
        <v>5237314.650000006</v>
      </c>
      <c r="K21" s="52">
        <f>IF(K19&gt;K12,K19-K12,0)</f>
        <v>7052791.359999999</v>
      </c>
    </row>
    <row r="22" spans="1:11" ht="12.75">
      <c r="A22" s="198" t="s">
        <v>159</v>
      </c>
      <c r="B22" s="199"/>
      <c r="C22" s="199"/>
      <c r="D22" s="199"/>
      <c r="E22" s="199"/>
      <c r="F22" s="199"/>
      <c r="G22" s="199"/>
      <c r="H22" s="199"/>
      <c r="I22" s="255"/>
      <c r="J22" s="255"/>
      <c r="K22" s="256"/>
    </row>
    <row r="23" spans="1:11" ht="12.75">
      <c r="A23" s="206" t="s">
        <v>165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166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321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322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7">
        <v>174394.03</v>
      </c>
      <c r="K29" s="7">
        <v>152372.53</v>
      </c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3">
        <f>SUM(J29:J31)</f>
        <v>174394.03</v>
      </c>
      <c r="K32" s="52">
        <f>SUM(K29:K31)</f>
        <v>152372.53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3">
        <f>IF(J32&gt;J28,J32-J28,0)</f>
        <v>174394.03</v>
      </c>
      <c r="K34" s="52">
        <f>IF(K32&gt;K28,K32-K28,0)</f>
        <v>152372.53</v>
      </c>
    </row>
    <row r="35" spans="1:11" ht="12.75">
      <c r="A35" s="198" t="s">
        <v>160</v>
      </c>
      <c r="B35" s="199"/>
      <c r="C35" s="199"/>
      <c r="D35" s="199"/>
      <c r="E35" s="199"/>
      <c r="F35" s="199"/>
      <c r="G35" s="199"/>
      <c r="H35" s="199"/>
      <c r="I35" s="255">
        <v>0</v>
      </c>
      <c r="J35" s="255"/>
      <c r="K35" s="256"/>
    </row>
    <row r="36" spans="1:11" ht="12.75">
      <c r="A36" s="206" t="s">
        <v>174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7">
        <v>10000000</v>
      </c>
      <c r="K37" s="7">
        <v>6990000</v>
      </c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7">
        <v>43319.69</v>
      </c>
      <c r="K38" s="7">
        <v>37647.68</v>
      </c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3">
        <f>SUM(J36:J38)</f>
        <v>10043319.69</v>
      </c>
      <c r="K39" s="52">
        <f>SUM(K36:K38)</f>
        <v>7027647.68</v>
      </c>
    </row>
    <row r="40" spans="1:11" ht="12.75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7">
        <v>4579548.21</v>
      </c>
      <c r="K40" s="7">
        <v>0</v>
      </c>
    </row>
    <row r="41" spans="1:11" ht="12.75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7"/>
      <c r="K41" s="7"/>
    </row>
    <row r="42" spans="1:11" ht="12.75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7"/>
      <c r="K42" s="7"/>
    </row>
    <row r="43" spans="1:11" ht="12.75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7"/>
      <c r="K43" s="7"/>
    </row>
    <row r="44" spans="1:11" ht="12.75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7">
        <v>360000</v>
      </c>
      <c r="K44" s="7">
        <v>0</v>
      </c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3">
        <f>SUM(J40:J44)</f>
        <v>4939548.21</v>
      </c>
      <c r="K45" s="52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3">
        <f>IF(J39&gt;J45,J39-J45,0)</f>
        <v>5103771.4799999995</v>
      </c>
      <c r="K46" s="52">
        <f>IF(K39&gt;K45,K39-K45,0)</f>
        <v>7027647.68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3">
        <f>IF(J21-J20+J34-J33+J47-J46&gt;0,J21-J20+J34-J33+J47-J46,0)</f>
        <v>307937.2000000067</v>
      </c>
      <c r="K49" s="52">
        <f>IF(K21-K20+K34-K33+K47-K46&gt;0,K21-K20+K34-K33+K47-K46,0)</f>
        <v>177516.20999999996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7">
        <v>625204.27</v>
      </c>
      <c r="K50" s="7">
        <v>317267.07</v>
      </c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7">
        <f>J48</f>
        <v>0</v>
      </c>
      <c r="K51" s="7">
        <f>K48</f>
        <v>0</v>
      </c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7">
        <f>J49</f>
        <v>307937.2000000067</v>
      </c>
      <c r="K52" s="7">
        <f>K49</f>
        <v>177516.20999999996</v>
      </c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0">
        <f>J50+J51-J52</f>
        <v>317267.0699999933</v>
      </c>
      <c r="K53" s="60">
        <f>K50+K51-K52</f>
        <v>139750.86000000004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2">
    <dataValidation allowBlank="1" sqref="A1:I65536 J1:J6 J12 J19:J28 J30:J36 J39 J45:J49 J51:J65536 K1:IV65536"/>
    <dataValidation type="whole" operator="notEqual" allowBlank="1" showInputMessage="1" showErrorMessage="1" errorTitle="Pogrešan unos" error="Mogu se unijeti samo cjelobrojne vrijednosti." sqref="J7:J11 J13:J18 J29 J37:J38 J40:J44 J50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I23" sqref="I23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10" width="9.140625" style="75" customWidth="1"/>
    <col min="11" max="11" width="9.57421875" style="75" bestFit="1" customWidth="1"/>
    <col min="12" max="16384" width="9.140625" style="75" customWidth="1"/>
  </cols>
  <sheetData>
    <row r="1" spans="1:12" ht="12.75">
      <c r="A1" s="286" t="s">
        <v>281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4"/>
    </row>
    <row r="2" spans="1:12" ht="15.75">
      <c r="A2" s="41"/>
      <c r="B2" s="73"/>
      <c r="C2" s="271" t="s">
        <v>282</v>
      </c>
      <c r="D2" s="271"/>
      <c r="E2" s="127" t="s">
        <v>339</v>
      </c>
      <c r="F2" s="42" t="s">
        <v>250</v>
      </c>
      <c r="G2" s="272" t="s">
        <v>341</v>
      </c>
      <c r="H2" s="273"/>
      <c r="I2" s="73"/>
      <c r="J2" s="73"/>
      <c r="K2" s="73"/>
      <c r="L2" s="76"/>
    </row>
    <row r="3" spans="1:11" ht="23.25">
      <c r="A3" s="274" t="s">
        <v>59</v>
      </c>
      <c r="B3" s="274"/>
      <c r="C3" s="274"/>
      <c r="D3" s="274"/>
      <c r="E3" s="274"/>
      <c r="F3" s="274"/>
      <c r="G3" s="274"/>
      <c r="H3" s="274"/>
      <c r="I3" s="79" t="s">
        <v>305</v>
      </c>
      <c r="J3" s="80" t="s">
        <v>150</v>
      </c>
      <c r="K3" s="80" t="s">
        <v>151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82">
        <v>2</v>
      </c>
      <c r="J4" s="81" t="s">
        <v>283</v>
      </c>
      <c r="K4" s="81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3">
        <v>1</v>
      </c>
      <c r="J5" s="44">
        <v>106168300</v>
      </c>
      <c r="K5" s="44">
        <v>106168300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3">
        <v>2</v>
      </c>
      <c r="J6" s="45"/>
      <c r="K6" s="45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3">
        <v>3</v>
      </c>
      <c r="J7" s="45"/>
      <c r="K7" s="45"/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3">
        <v>4</v>
      </c>
      <c r="J8" s="45">
        <v>-42998717.03</v>
      </c>
      <c r="K8" s="45">
        <v>-89789106.1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3">
        <v>5</v>
      </c>
      <c r="J9" s="45">
        <v>-50128964.96</v>
      </c>
      <c r="K9" s="45">
        <v>-63878659.35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3">
        <v>6</v>
      </c>
      <c r="J10" s="45">
        <v>0</v>
      </c>
      <c r="K10" s="45">
        <v>62604946.99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3">
        <v>7</v>
      </c>
      <c r="J11" s="45"/>
      <c r="K11" s="45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3">
        <v>8</v>
      </c>
      <c r="J12" s="45"/>
      <c r="K12" s="45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3">
        <v>9</v>
      </c>
      <c r="J13" s="45"/>
      <c r="K13" s="45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3">
        <v>10</v>
      </c>
      <c r="J14" s="77">
        <f>SUM(J5:J13)</f>
        <v>13040618.009999998</v>
      </c>
      <c r="K14" s="77">
        <f>SUM(K5:K13)</f>
        <v>15105481.540000007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3">
        <v>11</v>
      </c>
      <c r="J15" s="45"/>
      <c r="K15" s="45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3">
        <v>12</v>
      </c>
      <c r="J16" s="45"/>
      <c r="K16" s="45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3">
        <v>13</v>
      </c>
      <c r="J17" s="45"/>
      <c r="K17" s="45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3">
        <v>14</v>
      </c>
      <c r="J18" s="45"/>
      <c r="K18" s="45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3">
        <v>15</v>
      </c>
      <c r="J19" s="45"/>
      <c r="K19" s="45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3">
        <v>16</v>
      </c>
      <c r="J20" s="45"/>
      <c r="K20" s="45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3">
        <v>17</v>
      </c>
      <c r="J21" s="78">
        <f>SUM(J15:J20)</f>
        <v>0</v>
      </c>
      <c r="K21" s="78">
        <f>SUM(K15:K20)</f>
        <v>0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80" t="s">
        <v>302</v>
      </c>
      <c r="B23" s="281"/>
      <c r="C23" s="281"/>
      <c r="D23" s="281"/>
      <c r="E23" s="281"/>
      <c r="F23" s="281"/>
      <c r="G23" s="281"/>
      <c r="H23" s="281"/>
      <c r="I23" s="46">
        <v>18</v>
      </c>
      <c r="J23" s="44"/>
      <c r="K23" s="44"/>
    </row>
    <row r="24" spans="1:11" ht="17.25" customHeight="1">
      <c r="A24" s="282" t="s">
        <v>303</v>
      </c>
      <c r="B24" s="283"/>
      <c r="C24" s="283"/>
      <c r="D24" s="283"/>
      <c r="E24" s="283"/>
      <c r="F24" s="283"/>
      <c r="G24" s="283"/>
      <c r="H24" s="283"/>
      <c r="I24" s="47">
        <v>19</v>
      </c>
      <c r="J24" s="78"/>
      <c r="K24" s="78"/>
    </row>
    <row r="25" spans="1:11" ht="30" customHeight="1">
      <c r="A25" s="284" t="s">
        <v>304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K1:IV65536 J1:J4 J14:J65536"/>
    <dataValidation type="whole" operator="notEqual" allowBlank="1" showInputMessage="1" showErrorMessage="1" errorTitle="Pogrešan unos" error="Mogu se unijeti samo cjelobrojne vrijednosti." sqref="J5:J13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2" t="s">
        <v>280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93" t="s">
        <v>316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rasmis</cp:lastModifiedBy>
  <cp:lastPrinted>2012-07-26T07:56:48Z</cp:lastPrinted>
  <dcterms:created xsi:type="dcterms:W3CDTF">2008-10-17T11:51:54Z</dcterms:created>
  <dcterms:modified xsi:type="dcterms:W3CDTF">2013-01-29T12:25:49Z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