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 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 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<sst xmlns="http://schemas.openxmlformats.org/spreadsheetml/2006/main" count="398" uniqueCount="344">
  <si>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</si>
  <si>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</si>
  <si>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</si>
  <si>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</si>
  <si>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</si>
  <si>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</si>
  <si>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</si>
  <si>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</si>
  <si>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</si>
  <si>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</si>
  <si>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</si>
  <si>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</si>
  <si>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</si>
  <si>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</si>
  <si>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</si>
  <si>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</si>
  <si>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</si>
  <si>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</si>
  <si>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</si>
  <si>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</si>
  <si>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</si>
  <si>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</si>
  <si>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</si>
  <si>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</si>
  <si>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</si>
  <si>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</si>
  <si>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</si>
  <si>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</si>
  <si>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</si>
  <si>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</si>
  <si>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</si>
  <si>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</si>
  <si>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</si>
  <si>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</si>
  <si>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</si>
  <si>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</si>
  <si>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</si>
  <si>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</si>
  <si>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</si>
  <si>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</si>
  <si>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</si>
  <si>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</si>
  <si>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</si>
  <si>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</si>
  <si>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</si>
  <si>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</si>
  <si>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</si>
  <si>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</si>
  <si>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</si>
  <si>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</si>
  <si>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</si>
  <si>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</si>
  <si>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</si>
  <si>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</si>
  <si>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</si>
  <si>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</si>
  <si>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</si>
  <si>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</si>
  <si>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</si>
  <si>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</si>
  <si>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</si>
  <si>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</si>
  <si>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</si>
  <si>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</si>
  <si>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</si>
  <si>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</si>
  <si>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</si>
  <si>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</si>
  <si>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</si>
  <si>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</si>
  <si>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</si>
  <si>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</si>
  <si>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</si>
  <si>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</si>
  <si>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</si>
  <si>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</si>
  <si>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</si>
  <si>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</si>
  <si>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</si>
  <si>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</si>
  <si>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</si>
  <si>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</si>
  <si>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</si>
  <si>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</si>
  <si>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</si>
  <si>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</si>
  <si>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</si>
  <si>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</si>
  <si>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</si>
  <si>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</si>
  <si>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</si>
  <si>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</si>
  <si>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</si>
  <si>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</si>
  <si>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</si>
  <si>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</si>
  <si>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</si>
  <si>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</si>
  <si>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</si>
  <si>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</si>
  <si>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</si>
  <si>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</si>
  <si>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</si>
  <si>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</si>
  <si>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</si>
  <si>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</si>
  <si>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</si>
  <si>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</si>
  <si>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</si>
  <si>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</si>
  <si>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</si>
  <si>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</si>
  <si>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</si>
  <si>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</si>
  <si>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</si>
  <si>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</si>
  <si>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</si>
  <si>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</si>
  <si>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</si>
  <si>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</si>
  <si>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</si>
  <si>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</si>
  <si>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</si>
  <si>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</si>
  <si>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</si>
  <si>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</si>
  <si>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</si>
  <si>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</si>
  <si>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</si>
  <si>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</si>
  <si>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</si>
  <si>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</si>
  <si>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</si>
  <si>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</si>
  <si>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</si>
  <si>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</si>
  <si>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</si>
  <si>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</si>
  <si>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</si>
  <si>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</si>
  <si>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</si>
  <si>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</si>
  <si>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</si>
  <si>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</si>
  <si>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</si>
  <si>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</si>
  <si>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</si>
  <si>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</si>
  <si>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</si>
  <si>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</si>
  <si>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</si>
  <si>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</si>
  <si>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</si>
  <si>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</si>
  <si>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</si>
  <si>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</si>
  <si>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</si>
  <si>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</si>
  <si>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</si>
  <si>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</si>
  <si>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</si>
  <si>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</si>
  <si>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</si>
  <si>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</si>
  <si>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</si>
  <si>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</si>
  <si>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</si>
  <si>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</si>
  <si>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</si>
  <si>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</si>
  <si>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</si>
  <si>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</si>
  <si>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</si>
  <si>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</si>
  <si>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</si>
  <si>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</si>
  <si>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</si>
  <si>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</si>
  <si>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</si>
  <si>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</si>
  <si>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</si>
  <si>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</si>
  <si>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</si>
  <si>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</si>
  <si>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</si>
  <si>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</si>
  <si>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</si>
  <si>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</si>
  <si>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</si>
  <si>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</si>
  <si>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</si>
  <si>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</si>
  <si>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</si>
  <si>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</si>
  <si>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</si>
  <si>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</si>
  <si>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</si>
  <si>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</si>
  <si>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</si>
  <si>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</si>
  <si>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</si>
  <si>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</si>
  <si>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</si>
  <si>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</si>
  <si>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</si>
  <si>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</si>
  <si>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</si>
  <si>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</si>
  <si>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</si>
  <si>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</si>
  <si>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</si>
  <si>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</si>
  <si>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</si>
  <si>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</si>
  <si>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</si>
  <si>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</si>
  <si>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</si>
  <si>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</si>
  <si>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</si>
  <si>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</si>
  <si>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</si>
  <si>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</si>
  <si>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</si>
  <si>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</si>
  <si>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</si>
  <si>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</si>
  <si>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</si>
  <si>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</si>
  <si>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</si>
  <si>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</si>
  <si>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</si>
  <si>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</si>
  <si>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</si>
  <si>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</si>
  <si>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</si>
  <si>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</si>
  <si>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</si>
  <si>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</si>
  <si>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</si>
  <si>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</si>
  <si>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</si>
  <si>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</si>
  <si>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</si>
  <si>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</si>
  <si>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</si>
  <si>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</si>
  <si>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</si>
  <si>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</si>
  <si>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</si>
  <si>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</si>
  <si>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</si>
  <si>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</si>
  <si>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</si>
  <si>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</si>
  <si>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</si>
  <si>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</si>
  <si>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</si>
  <si>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</si>
  <si>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</si>
  <si>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</si>
  <si>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</si>
  <si>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</si>
  <si>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</si>
  <si>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</si>
  <si>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</si>
  <si>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</si>
  <si>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</si>
  <si>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</si>
  <si>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</si>
  <si>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</si>
  <si>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</si>
  <si>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</si>
  <si>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</si>
  <si>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</si>
  <si>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</si>
  <si>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</si>
  <si>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</si>
  <si>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</si>
  <si>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</si>
  <si>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</si>
  <si>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</si>
  <si>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</si>
  <si>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</si>
  <si>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</si>
  <si>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</si>
  <si>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</si>
  <si>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</si>
  <si>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</si>
  <si>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</si>
  <si>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</si>
  <si>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</si>
  <si>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</si>
  <si>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</si>
  <si>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</si>
  <si>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</si>
  <si>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</si>
  <si>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</si>
  <si>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</si>
  <si>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</si>
  <si>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</si>
  <si>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</si>
  <si>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</si>
  <si>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</si>
  <si>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</si>
  <si>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</si>
  <si>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</si>
  <si>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</si>
  <si>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</si>
  <si>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</si>
  <si>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</si>
  <si>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</si>
  <si>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</si>
  <si>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</si>
  <si>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</si>
  <si>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</si>
  <si>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</si>
  <si>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</si>
  <si>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</si>
  <si>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</si>
  <si>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</si>
  <si>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</si>
  <si>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</si>
  <si>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</si>
  <si>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mislav.rastic@vjesnik.hr</t>
  </si>
  <si>
    <t>01/3641-405</t>
  </si>
  <si>
    <t>01/6161-530</t>
  </si>
  <si>
    <t>Mislav Rastić</t>
  </si>
  <si>
    <t>5813</t>
  </si>
  <si>
    <t>NE</t>
  </si>
  <si>
    <t>GRAD ZAGREB</t>
  </si>
  <si>
    <t>ZAGREB</t>
  </si>
  <si>
    <t>www.tiskara.vjesnik.hr</t>
  </si>
  <si>
    <t>uprava@vjesnik.hr</t>
  </si>
  <si>
    <t>SLAVONSKA AVENIJA 4</t>
  </si>
  <si>
    <t>VJESNIK d.d. TISKARSKO IZDAVAČKE DJELATNOSTI</t>
  </si>
  <si>
    <t>83180487843</t>
  </si>
  <si>
    <t>080304753</t>
  </si>
  <si>
    <t>01453157</t>
  </si>
  <si>
    <t>Zlatko Šoštarić</t>
  </si>
  <si>
    <t>01.01.2012.</t>
  </si>
  <si>
    <t>Obveznik: VJESNIK d.d.</t>
  </si>
  <si>
    <t>30.09.2012.</t>
  </si>
  <si>
    <r>
      <t xml:space="preserve">stanje na dan </t>
    </r>
    <r>
      <rPr>
        <b/>
        <u val="single"/>
        <sz val="10"/>
        <rFont val="Arial"/>
        <family val="2"/>
      </rPr>
      <t>30.09.2012.</t>
    </r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</si>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</sst>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Alignment="1">
      <alignment/>
      <protection/>
    </xf>
    <xf numFmtId="193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28" xfId="63" applyNumberFormat="1" applyFont="1" applyFill="1" applyBorder="1" applyAlignment="1" applyProtection="1">
      <alignment horizontal="left" vertical="center"/>
      <protection hidden="1" locked="0"/>
    </xf>
    <xf numFmtId="0" fontId="0" fillId="0" borderId="28" xfId="63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mislav.rastic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9" t="s">
        <v>248</v>
      </c>
      <c r="B1" s="180"/>
      <c r="C1" s="18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6" t="s">
        <v>249</v>
      </c>
      <c r="B2" s="137"/>
      <c r="C2" s="137"/>
      <c r="D2" s="138"/>
      <c r="E2" s="127">
        <v>40909</v>
      </c>
      <c r="F2" s="11"/>
      <c r="G2" s="12" t="s">
        <v>250</v>
      </c>
      <c r="H2" s="118" t="s">
        <v>341</v>
      </c>
      <c r="I2" s="85"/>
      <c r="J2" s="10"/>
      <c r="K2" s="10"/>
      <c r="L2" s="10"/>
    </row>
    <row r="3" spans="1:12" ht="12.75">
      <c r="A3" s="86"/>
      <c r="B3" s="13"/>
      <c r="C3" s="13"/>
      <c r="D3" s="13"/>
      <c r="E3" s="14"/>
      <c r="F3" s="14"/>
      <c r="G3" s="13"/>
      <c r="H3" s="13"/>
      <c r="I3" s="87"/>
      <c r="J3" s="10"/>
      <c r="K3" s="10"/>
      <c r="L3" s="10"/>
    </row>
    <row r="4" spans="1:12" ht="15">
      <c r="A4" s="139" t="s">
        <v>317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88"/>
      <c r="B5" s="15"/>
      <c r="C5" s="15"/>
      <c r="D5" s="15"/>
      <c r="E5" s="16"/>
      <c r="F5" s="89"/>
      <c r="G5" s="17"/>
      <c r="H5" s="18"/>
      <c r="I5" s="90"/>
      <c r="J5" s="10"/>
      <c r="K5" s="10"/>
      <c r="L5" s="10"/>
    </row>
    <row r="6" spans="1:12" ht="12.75">
      <c r="A6" s="142" t="s">
        <v>251</v>
      </c>
      <c r="B6" s="143"/>
      <c r="C6" s="134" t="s">
        <v>337</v>
      </c>
      <c r="D6" s="135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1"/>
      <c r="C7" s="15"/>
      <c r="D7" s="15"/>
      <c r="E7" s="28"/>
      <c r="F7" s="28"/>
      <c r="G7" s="28"/>
      <c r="H7" s="28"/>
      <c r="I7" s="91"/>
      <c r="J7" s="10"/>
      <c r="K7" s="10"/>
      <c r="L7" s="10"/>
    </row>
    <row r="8" spans="1:12" ht="12.75">
      <c r="A8" s="144" t="s">
        <v>252</v>
      </c>
      <c r="B8" s="145"/>
      <c r="C8" s="134" t="s">
        <v>336</v>
      </c>
      <c r="D8" s="135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19"/>
      <c r="D9" s="25"/>
      <c r="E9" s="15"/>
      <c r="F9" s="15"/>
      <c r="G9" s="15"/>
      <c r="H9" s="15"/>
      <c r="I9" s="93"/>
      <c r="J9" s="10"/>
      <c r="K9" s="10"/>
      <c r="L9" s="10"/>
    </row>
    <row r="10" spans="1:12" ht="12.75">
      <c r="A10" s="131" t="s">
        <v>253</v>
      </c>
      <c r="B10" s="132"/>
      <c r="C10" s="134" t="s">
        <v>335</v>
      </c>
      <c r="D10" s="135"/>
      <c r="E10" s="15"/>
      <c r="F10" s="15"/>
      <c r="G10" s="15"/>
      <c r="H10" s="15"/>
      <c r="I10" s="93"/>
      <c r="J10" s="10"/>
      <c r="K10" s="10"/>
      <c r="L10" s="10"/>
    </row>
    <row r="11" spans="1:12" ht="12.75">
      <c r="A11" s="133"/>
      <c r="B11" s="132"/>
      <c r="C11" s="15"/>
      <c r="D11" s="15"/>
      <c r="E11" s="15"/>
      <c r="F11" s="15"/>
      <c r="G11" s="15"/>
      <c r="H11" s="15"/>
      <c r="I11" s="93"/>
      <c r="J11" s="10"/>
      <c r="K11" s="10"/>
      <c r="L11" s="10"/>
    </row>
    <row r="12" spans="1:12" ht="12.75">
      <c r="A12" s="142" t="s">
        <v>254</v>
      </c>
      <c r="B12" s="143"/>
      <c r="C12" s="146" t="s">
        <v>334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2"/>
      <c r="B13" s="21"/>
      <c r="C13" s="20"/>
      <c r="D13" s="15"/>
      <c r="E13" s="15"/>
      <c r="F13" s="15"/>
      <c r="G13" s="15"/>
      <c r="H13" s="15"/>
      <c r="I13" s="93"/>
      <c r="J13" s="10"/>
      <c r="K13" s="10"/>
      <c r="L13" s="10"/>
    </row>
    <row r="14" spans="1:12" ht="12.75">
      <c r="A14" s="142" t="s">
        <v>255</v>
      </c>
      <c r="B14" s="143"/>
      <c r="C14" s="149">
        <v>10000</v>
      </c>
      <c r="D14" s="150"/>
      <c r="E14" s="15"/>
      <c r="F14" s="146" t="s">
        <v>330</v>
      </c>
      <c r="G14" s="147"/>
      <c r="H14" s="147"/>
      <c r="I14" s="148"/>
      <c r="J14" s="10"/>
      <c r="K14" s="10"/>
      <c r="L14" s="10"/>
    </row>
    <row r="15" spans="1:12" ht="12.75">
      <c r="A15" s="92"/>
      <c r="B15" s="21"/>
      <c r="C15" s="15"/>
      <c r="D15" s="15"/>
      <c r="E15" s="15"/>
      <c r="F15" s="15"/>
      <c r="G15" s="15"/>
      <c r="H15" s="15"/>
      <c r="I15" s="93"/>
      <c r="J15" s="10"/>
      <c r="K15" s="10"/>
      <c r="L15" s="10"/>
    </row>
    <row r="16" spans="1:12" ht="12.75">
      <c r="A16" s="142" t="s">
        <v>256</v>
      </c>
      <c r="B16" s="143"/>
      <c r="C16" s="146" t="s">
        <v>333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2"/>
      <c r="B17" s="21"/>
      <c r="C17" s="15"/>
      <c r="D17" s="15"/>
      <c r="E17" s="15"/>
      <c r="F17" s="15"/>
      <c r="G17" s="15"/>
      <c r="H17" s="15"/>
      <c r="I17" s="93"/>
      <c r="J17" s="10"/>
      <c r="K17" s="10"/>
      <c r="L17" s="10"/>
    </row>
    <row r="18" spans="1:12" ht="12.75">
      <c r="A18" s="142" t="s">
        <v>257</v>
      </c>
      <c r="B18" s="143"/>
      <c r="C18" s="151" t="s">
        <v>332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2"/>
      <c r="B19" s="21"/>
      <c r="C19" s="20"/>
      <c r="D19" s="15"/>
      <c r="E19" s="15"/>
      <c r="F19" s="15"/>
      <c r="G19" s="15"/>
      <c r="H19" s="15"/>
      <c r="I19" s="93"/>
      <c r="J19" s="10"/>
      <c r="K19" s="10"/>
      <c r="L19" s="10"/>
    </row>
    <row r="20" spans="1:12" ht="12.75">
      <c r="A20" s="142" t="s">
        <v>258</v>
      </c>
      <c r="B20" s="143"/>
      <c r="C20" s="151" t="s">
        <v>331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2"/>
      <c r="B21" s="21"/>
      <c r="C21" s="20"/>
      <c r="D21" s="15"/>
      <c r="E21" s="15"/>
      <c r="F21" s="15"/>
      <c r="G21" s="15"/>
      <c r="H21" s="15"/>
      <c r="I21" s="93"/>
      <c r="J21" s="10"/>
      <c r="K21" s="10"/>
      <c r="L21" s="10"/>
    </row>
    <row r="22" spans="1:12" ht="12.75">
      <c r="A22" s="142" t="s">
        <v>259</v>
      </c>
      <c r="B22" s="143"/>
      <c r="C22" s="119">
        <v>133</v>
      </c>
      <c r="D22" s="146" t="s">
        <v>330</v>
      </c>
      <c r="E22" s="154"/>
      <c r="F22" s="155"/>
      <c r="G22" s="142"/>
      <c r="H22" s="156"/>
      <c r="I22" s="95"/>
      <c r="J22" s="10"/>
      <c r="K22" s="10"/>
      <c r="L22" s="10"/>
    </row>
    <row r="23" spans="1:12" ht="12.75">
      <c r="A23" s="92"/>
      <c r="B23" s="21"/>
      <c r="C23" s="15"/>
      <c r="D23" s="23"/>
      <c r="E23" s="23"/>
      <c r="F23" s="23"/>
      <c r="G23" s="23"/>
      <c r="H23" s="15"/>
      <c r="I23" s="93"/>
      <c r="J23" s="10"/>
      <c r="K23" s="10"/>
      <c r="L23" s="10"/>
    </row>
    <row r="24" spans="1:12" ht="12.75">
      <c r="A24" s="142" t="s">
        <v>260</v>
      </c>
      <c r="B24" s="143"/>
      <c r="C24" s="119">
        <v>21</v>
      </c>
      <c r="D24" s="146" t="s">
        <v>329</v>
      </c>
      <c r="E24" s="154"/>
      <c r="F24" s="154"/>
      <c r="G24" s="155"/>
      <c r="H24" s="50" t="s">
        <v>261</v>
      </c>
      <c r="I24" s="120">
        <v>375</v>
      </c>
      <c r="J24" s="10"/>
      <c r="K24" s="10"/>
      <c r="L24" s="10"/>
    </row>
    <row r="25" spans="1:12" ht="12.75">
      <c r="A25" s="92"/>
      <c r="B25" s="21"/>
      <c r="C25" s="15"/>
      <c r="D25" s="23"/>
      <c r="E25" s="23"/>
      <c r="F25" s="23"/>
      <c r="G25" s="21"/>
      <c r="H25" s="21" t="s">
        <v>318</v>
      </c>
      <c r="I25" s="96"/>
      <c r="J25" s="10"/>
      <c r="K25" s="10"/>
      <c r="L25" s="10"/>
    </row>
    <row r="26" spans="1:12" ht="12.75">
      <c r="A26" s="142" t="s">
        <v>262</v>
      </c>
      <c r="B26" s="143"/>
      <c r="C26" s="121" t="s">
        <v>328</v>
      </c>
      <c r="D26" s="24"/>
      <c r="E26" s="32"/>
      <c r="F26" s="23"/>
      <c r="G26" s="157" t="s">
        <v>263</v>
      </c>
      <c r="H26" s="143"/>
      <c r="I26" s="122" t="s">
        <v>327</v>
      </c>
      <c r="J26" s="10"/>
      <c r="K26" s="10"/>
      <c r="L26" s="10"/>
    </row>
    <row r="27" spans="1:12" ht="12.75">
      <c r="A27" s="92"/>
      <c r="B27" s="21"/>
      <c r="C27" s="15"/>
      <c r="D27" s="23"/>
      <c r="E27" s="23"/>
      <c r="F27" s="23"/>
      <c r="G27" s="23"/>
      <c r="H27" s="15"/>
      <c r="I27" s="97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98"/>
      <c r="B29" s="32"/>
      <c r="C29" s="32"/>
      <c r="D29" s="25"/>
      <c r="E29" s="15"/>
      <c r="F29" s="15"/>
      <c r="G29" s="15"/>
      <c r="H29" s="26"/>
      <c r="I29" s="97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10"/>
      <c r="K30" s="10"/>
      <c r="L30" s="10"/>
    </row>
    <row r="31" spans="1:12" ht="12.75">
      <c r="A31" s="92"/>
      <c r="B31" s="21"/>
      <c r="C31" s="20"/>
      <c r="D31" s="168"/>
      <c r="E31" s="168"/>
      <c r="F31" s="168"/>
      <c r="G31" s="169"/>
      <c r="H31" s="15"/>
      <c r="I31" s="99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10"/>
      <c r="K32" s="10"/>
      <c r="L32" s="10"/>
    </row>
    <row r="33" spans="1:12" ht="12.75">
      <c r="A33" s="92"/>
      <c r="B33" s="21"/>
      <c r="C33" s="20"/>
      <c r="D33" s="27"/>
      <c r="E33" s="27"/>
      <c r="F33" s="27"/>
      <c r="G33" s="28"/>
      <c r="H33" s="15"/>
      <c r="I33" s="100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10"/>
      <c r="K34" s="10"/>
      <c r="L34" s="10"/>
    </row>
    <row r="35" spans="1:12" ht="12.75">
      <c r="A35" s="92"/>
      <c r="B35" s="21"/>
      <c r="C35" s="20"/>
      <c r="D35" s="27"/>
      <c r="E35" s="27"/>
      <c r="F35" s="27"/>
      <c r="G35" s="28"/>
      <c r="H35" s="15"/>
      <c r="I35" s="100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10"/>
      <c r="K36" s="10"/>
      <c r="L36" s="10"/>
    </row>
    <row r="37" spans="1:12" ht="12.75">
      <c r="A37" s="101"/>
      <c r="B37" s="29"/>
      <c r="C37" s="170"/>
      <c r="D37" s="171"/>
      <c r="E37" s="15"/>
      <c r="F37" s="170"/>
      <c r="G37" s="171"/>
      <c r="H37" s="15"/>
      <c r="I37" s="93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10"/>
      <c r="K38" s="10"/>
      <c r="L38" s="10"/>
    </row>
    <row r="39" spans="1:12" ht="12.75">
      <c r="A39" s="101"/>
      <c r="B39" s="29"/>
      <c r="C39" s="30"/>
      <c r="D39" s="31"/>
      <c r="E39" s="15"/>
      <c r="F39" s="30"/>
      <c r="G39" s="31"/>
      <c r="H39" s="15"/>
      <c r="I39" s="93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5"/>
      <c r="F42" s="30"/>
      <c r="G42" s="31"/>
      <c r="H42" s="15"/>
      <c r="I42" s="93"/>
      <c r="J42" s="10"/>
      <c r="K42" s="10"/>
      <c r="L42" s="10"/>
    </row>
    <row r="43" spans="1:12" ht="12.75">
      <c r="A43" s="103"/>
      <c r="B43" s="33"/>
      <c r="C43" s="33"/>
      <c r="D43" s="19"/>
      <c r="E43" s="19"/>
      <c r="F43" s="33"/>
      <c r="G43" s="19"/>
      <c r="H43" s="19"/>
      <c r="I43" s="104"/>
      <c r="J43" s="10"/>
      <c r="K43" s="10"/>
      <c r="L43" s="10"/>
    </row>
    <row r="44" spans="1:12" ht="12.75">
      <c r="A44" s="131" t="s">
        <v>267</v>
      </c>
      <c r="B44" s="175"/>
      <c r="C44" s="134"/>
      <c r="D44" s="135"/>
      <c r="E44" s="25"/>
      <c r="F44" s="146"/>
      <c r="G44" s="166"/>
      <c r="H44" s="166"/>
      <c r="I44" s="167"/>
      <c r="J44" s="10"/>
      <c r="K44" s="10"/>
      <c r="L44" s="10"/>
    </row>
    <row r="45" spans="1:12" ht="12.75">
      <c r="A45" s="101"/>
      <c r="B45" s="29"/>
      <c r="C45" s="170"/>
      <c r="D45" s="171"/>
      <c r="E45" s="15"/>
      <c r="F45" s="170"/>
      <c r="G45" s="172"/>
      <c r="H45" s="34"/>
      <c r="I45" s="105"/>
      <c r="J45" s="10"/>
      <c r="K45" s="10"/>
      <c r="L45" s="10"/>
    </row>
    <row r="46" spans="1:12" ht="12.75">
      <c r="A46" s="131" t="s">
        <v>268</v>
      </c>
      <c r="B46" s="175"/>
      <c r="C46" s="146" t="s">
        <v>326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2"/>
      <c r="B47" s="21"/>
      <c r="C47" s="20" t="s">
        <v>269</v>
      </c>
      <c r="D47" s="15"/>
      <c r="E47" s="15"/>
      <c r="F47" s="15"/>
      <c r="G47" s="15"/>
      <c r="H47" s="15"/>
      <c r="I47" s="93"/>
      <c r="J47" s="10"/>
      <c r="K47" s="10"/>
      <c r="L47" s="10"/>
    </row>
    <row r="48" spans="1:12" ht="12.75">
      <c r="A48" s="131" t="s">
        <v>270</v>
      </c>
      <c r="B48" s="175"/>
      <c r="C48" s="176" t="s">
        <v>325</v>
      </c>
      <c r="D48" s="177"/>
      <c r="E48" s="178"/>
      <c r="F48" s="15"/>
      <c r="G48" s="50" t="s">
        <v>271</v>
      </c>
      <c r="H48" s="176" t="s">
        <v>324</v>
      </c>
      <c r="I48" s="178"/>
      <c r="J48" s="10"/>
      <c r="K48" s="10"/>
      <c r="L48" s="10"/>
    </row>
    <row r="49" spans="1:12" ht="12.75">
      <c r="A49" s="92"/>
      <c r="B49" s="21"/>
      <c r="C49" s="20"/>
      <c r="D49" s="15"/>
      <c r="E49" s="15"/>
      <c r="F49" s="15"/>
      <c r="G49" s="15"/>
      <c r="H49" s="15"/>
      <c r="I49" s="93"/>
      <c r="J49" s="10"/>
      <c r="K49" s="10"/>
      <c r="L49" s="10"/>
    </row>
    <row r="50" spans="1:12" ht="12.75">
      <c r="A50" s="131" t="s">
        <v>257</v>
      </c>
      <c r="B50" s="175"/>
      <c r="C50" s="187" t="s">
        <v>323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2"/>
      <c r="B51" s="21"/>
      <c r="C51" s="15"/>
      <c r="D51" s="15"/>
      <c r="E51" s="15"/>
      <c r="F51" s="15"/>
      <c r="G51" s="15"/>
      <c r="H51" s="15"/>
      <c r="I51" s="93"/>
      <c r="J51" s="10"/>
      <c r="K51" s="10"/>
      <c r="L51" s="10"/>
    </row>
    <row r="52" spans="1:12" ht="12.75">
      <c r="A52" s="142" t="s">
        <v>272</v>
      </c>
      <c r="B52" s="143"/>
      <c r="C52" s="176" t="s">
        <v>338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6"/>
      <c r="B53" s="19"/>
      <c r="C53" s="181" t="s">
        <v>273</v>
      </c>
      <c r="D53" s="181"/>
      <c r="E53" s="181"/>
      <c r="F53" s="181"/>
      <c r="G53" s="181"/>
      <c r="H53" s="181"/>
      <c r="I53" s="107"/>
      <c r="J53" s="10"/>
      <c r="K53" s="10"/>
      <c r="L53" s="10"/>
    </row>
    <row r="54" spans="1:12" ht="12.75">
      <c r="A54" s="106"/>
      <c r="B54" s="19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88" t="s">
        <v>274</v>
      </c>
      <c r="C55" s="189"/>
      <c r="D55" s="189"/>
      <c r="E55" s="189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6"/>
      <c r="B57" s="190" t="s">
        <v>307</v>
      </c>
      <c r="C57" s="191"/>
      <c r="D57" s="191"/>
      <c r="E57" s="191"/>
      <c r="F57" s="191"/>
      <c r="G57" s="191"/>
      <c r="H57" s="191"/>
      <c r="I57" s="108"/>
      <c r="J57" s="10"/>
      <c r="K57" s="10"/>
      <c r="L57" s="10"/>
    </row>
    <row r="58" spans="1:12" ht="12.75">
      <c r="A58" s="106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6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5"/>
      <c r="C61" s="15"/>
      <c r="D61" s="15"/>
      <c r="E61" s="15"/>
      <c r="F61" s="15"/>
      <c r="G61" s="36"/>
      <c r="H61" s="37"/>
      <c r="I61" s="113"/>
      <c r="J61" s="10"/>
      <c r="K61" s="10"/>
      <c r="L61" s="10"/>
    </row>
    <row r="62" spans="1:12" ht="12.75">
      <c r="A62" s="88"/>
      <c r="B62" s="15"/>
      <c r="C62" s="15"/>
      <c r="D62" s="15"/>
      <c r="E62" s="19" t="s">
        <v>276</v>
      </c>
      <c r="F62" s="32"/>
      <c r="G62" s="182" t="s">
        <v>277</v>
      </c>
      <c r="H62" s="183"/>
      <c r="I62" s="18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5"/>
      <c r="H63" s="186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mislav.rastic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L119" sqref="L119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00390625" style="51" customWidth="1"/>
    <col min="12" max="16384" width="9.140625" style="51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340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7" t="s">
        <v>278</v>
      </c>
      <c r="J4" s="58" t="s">
        <v>319</v>
      </c>
      <c r="K4" s="59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6">
        <v>2</v>
      </c>
      <c r="J5" s="55">
        <v>3</v>
      </c>
      <c r="K5" s="55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95026468.38999999</v>
      </c>
      <c r="K8" s="52">
        <f>K9+K16+K26+K35+K39</f>
        <v>80476431.55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2">
        <f>SUM(J10:J15)</f>
        <v>0</v>
      </c>
      <c r="K9" s="52">
        <f>SUM(K10:K15)</f>
        <v>113747.57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0</v>
      </c>
      <c r="K11" s="7">
        <v>113747.57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2">
        <f>SUM(J17:J25)</f>
        <v>94281104.24</v>
      </c>
      <c r="K16" s="52">
        <f>SUM(K17:K25)</f>
        <v>79649500.92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603830.74</v>
      </c>
      <c r="K17" s="7">
        <v>603830.74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52527318.4</v>
      </c>
      <c r="K18" s="7">
        <v>45756241.19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39219669.96</v>
      </c>
      <c r="K19" s="7">
        <v>31903003.46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829899.65</v>
      </c>
      <c r="K20" s="7">
        <v>551550.04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0</v>
      </c>
      <c r="K22" s="7">
        <v>0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0</v>
      </c>
      <c r="K23" s="7">
        <v>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1100385.49</v>
      </c>
      <c r="K24" s="7">
        <v>834875.49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0</v>
      </c>
      <c r="K25" s="7">
        <v>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2">
        <f>SUM(J27:J34)</f>
        <v>724369.33</v>
      </c>
      <c r="K26" s="52">
        <f>SUM(K27:K34)</f>
        <v>693604.36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0</v>
      </c>
      <c r="K27" s="7">
        <v>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0</v>
      </c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212744</v>
      </c>
      <c r="K29" s="7">
        <v>210717.92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1594.08</v>
      </c>
      <c r="K31" s="7">
        <v>1594.08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510031.25</v>
      </c>
      <c r="K32" s="7">
        <v>481292.36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2">
        <f>SUM(J36:J38)</f>
        <v>20994.82</v>
      </c>
      <c r="K35" s="52">
        <f>SUM(K36:K38)</f>
        <v>19578.7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20994.82</v>
      </c>
      <c r="K37" s="7">
        <v>19578.7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2">
        <f>J41+J49+J56+J64</f>
        <v>70268243.08</v>
      </c>
      <c r="K40" s="52">
        <f>K41+K49+K56+K64</f>
        <v>51956952.48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2">
        <f>SUM(J42:J48)</f>
        <v>6244157.420000001</v>
      </c>
      <c r="K41" s="52">
        <f>SUM(K42:K48)</f>
        <v>3083751.17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5923162.7</v>
      </c>
      <c r="K42" s="7">
        <v>3010599.71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70448.07</v>
      </c>
      <c r="K43" s="7">
        <v>67132.35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0</v>
      </c>
      <c r="K44" s="7">
        <v>0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0</v>
      </c>
      <c r="K45" s="7">
        <v>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250546.65</v>
      </c>
      <c r="K46" s="7">
        <v>6019.11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2">
        <f>SUM(J50:J55)</f>
        <v>44411282.84</v>
      </c>
      <c r="K49" s="52">
        <f>SUM(K50:K55)</f>
        <v>28552075.029999997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44152882.7</v>
      </c>
      <c r="K51" s="7">
        <v>27986627.08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6053.7</v>
      </c>
      <c r="K53" s="7">
        <v>950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252346.44</v>
      </c>
      <c r="K54" s="7">
        <v>510823.83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0</v>
      </c>
      <c r="K55" s="7">
        <v>53674.12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2">
        <f>SUM(J57:J63)</f>
        <v>19550000</v>
      </c>
      <c r="K56" s="52">
        <f>SUM(K57:K63)</f>
        <v>19550000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19550000</v>
      </c>
      <c r="K62" s="7">
        <v>19550000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62802.82</v>
      </c>
      <c r="K64" s="7">
        <v>771126.28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/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165294711.46999997</v>
      </c>
      <c r="K66" s="52">
        <f>K7+K8+K40+K65</f>
        <v>132433384.03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3">
        <f>J70+J71+J72+J78+J79+J82+J85</f>
        <v>37685878.47</v>
      </c>
      <c r="K69" s="53">
        <f>K70+K71+K72+K78+K79+K82+K85</f>
        <v>-12603810.499999996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106168300</v>
      </c>
      <c r="K70" s="7">
        <v>106168300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2">
        <f>J73+J74-J75+J76+J77</f>
        <v>0</v>
      </c>
      <c r="K72" s="52">
        <f>K73+K74-K75+K76+K77</f>
        <v>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1337847</v>
      </c>
      <c r="K74" s="7">
        <v>1337847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1337847</v>
      </c>
      <c r="K75" s="7">
        <v>1337847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2">
        <f>J80-J81</f>
        <v>-42998717.03</v>
      </c>
      <c r="K79" s="52">
        <f>K80-K81</f>
        <v>-93127681.99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0</v>
      </c>
      <c r="K80" s="7">
        <v>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42998717.03</v>
      </c>
      <c r="K81" s="7">
        <v>93127681.99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2">
        <f>J83-J84</f>
        <v>-25483704.5</v>
      </c>
      <c r="K82" s="52">
        <f>K83-K84</f>
        <v>-25644428.51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8638.56</v>
      </c>
      <c r="K83" s="7">
        <v>0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25492343.06</v>
      </c>
      <c r="K84" s="7">
        <v>25644428.51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2745514.65</v>
      </c>
      <c r="K86" s="52">
        <f>SUM(K87:K89)</f>
        <v>5169400.45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2745514.65</v>
      </c>
      <c r="K87" s="7">
        <v>5169400.45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22145954.16</v>
      </c>
      <c r="K90" s="52">
        <f>SUM(K91:K99)</f>
        <v>4221004.6899999995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22132006.64</v>
      </c>
      <c r="K93" s="7">
        <v>4208040.56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13947.52</v>
      </c>
      <c r="K98" s="7">
        <v>12964.13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102493088.39999999</v>
      </c>
      <c r="K100" s="52">
        <f>SUM(K101:K112)</f>
        <v>135627870.01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0</v>
      </c>
      <c r="K102" s="7">
        <v>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33472794.19</v>
      </c>
      <c r="K103" s="7">
        <v>44247811.89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28241.95</v>
      </c>
      <c r="K104" s="7">
        <v>91441.84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44018633.71</v>
      </c>
      <c r="K105" s="7">
        <v>46280429.98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2415016.63</v>
      </c>
      <c r="K108" s="7">
        <v>5699682.88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21448462.37</v>
      </c>
      <c r="K109" s="7">
        <v>36477824.13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0</v>
      </c>
      <c r="K110" s="7">
        <v>0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1109939.55</v>
      </c>
      <c r="K112" s="7">
        <v>2830679.29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9907.79</v>
      </c>
      <c r="K113" s="7">
        <v>18919.38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165080343.47</v>
      </c>
      <c r="K114" s="52">
        <f>K69+K86+K90+K100+K113</f>
        <v>132433384.02999999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K1:IV65536 J1:J16 J26 J35 J39:J41 J49 J56 J65:J69 J71:J72 J78:J79 J82 J85:J86 J88:J90 J100 J114:J65536"/>
    <dataValidation type="whole" operator="greaterThanOrEqual" allowBlank="1" showInputMessage="1" showErrorMessage="1" errorTitle="Pogrešan unos" error="Mogu se unijeti samo cjelobrojne pozitivne vrijednosti." sqref="J17:J25 J27:J34 J36:J38 J42:J48 J50:J55 J57:J64 J70 J73:J77 J80:J81 J83:J84 J87 J91:J99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10" zoomScaleSheetLayoutView="110" zoomScalePageLayoutView="0" workbookViewId="0" topLeftCell="A49">
      <selection activeCell="J16" sqref="J16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8" t="s">
        <v>340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7" t="s">
        <v>279</v>
      </c>
      <c r="J4" s="240" t="s">
        <v>319</v>
      </c>
      <c r="K4" s="240"/>
      <c r="L4" s="240" t="s">
        <v>320</v>
      </c>
      <c r="M4" s="240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3">
        <f>SUM(J8:J9)</f>
        <v>94446953.95</v>
      </c>
      <c r="K7" s="53">
        <f>SUM(K8:K9)</f>
        <v>31733610.94</v>
      </c>
      <c r="L7" s="53">
        <f>SUM(L8:L9)</f>
        <v>78163933.42</v>
      </c>
      <c r="M7" s="53">
        <f>SUM(M8:M9)</f>
        <v>23900705.490000002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88662941.42</v>
      </c>
      <c r="K8" s="7">
        <v>30657101.17</v>
      </c>
      <c r="L8" s="7">
        <v>73150059.92</v>
      </c>
      <c r="M8" s="7">
        <v>21925689.990000002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5784012.53</v>
      </c>
      <c r="K9" s="7">
        <v>1076509.77</v>
      </c>
      <c r="L9" s="7">
        <v>5013873.5</v>
      </c>
      <c r="M9" s="7">
        <v>1975015.5</v>
      </c>
    </row>
    <row r="10" spans="1:17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2">
        <f>J11+J12+J16+J20+J21+J22+J25+J26</f>
        <v>115244463.7</v>
      </c>
      <c r="K10" s="52">
        <f>K11+K12+K16+K20+K21+K22+K25+K26</f>
        <v>39208026</v>
      </c>
      <c r="L10" s="52">
        <f>L11+L12+L16+L20+L21+L22+L25+L26</f>
        <v>102315387.41999999</v>
      </c>
      <c r="M10" s="52">
        <f>M11+M12+M16+M20+M21+M22+M25+M26</f>
        <v>32685886.58</v>
      </c>
      <c r="P10" s="129"/>
      <c r="Q10" s="129"/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130">
        <v>529298.01</v>
      </c>
      <c r="K11" s="7">
        <v>71713.54</v>
      </c>
      <c r="L11" s="7">
        <v>-44754.59</v>
      </c>
      <c r="M11" s="7">
        <v>41485.33</v>
      </c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2">
        <f>SUM(J13:J15)</f>
        <v>60165988.95</v>
      </c>
      <c r="K12" s="52">
        <f>SUM(K13:K15)</f>
        <v>20896543.85</v>
      </c>
      <c r="L12" s="52">
        <f>SUM(L13:L15)</f>
        <v>52826828.01</v>
      </c>
      <c r="M12" s="52">
        <f>SUM(M13:M15)</f>
        <v>16618377.84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50028138.33</v>
      </c>
      <c r="K13" s="7">
        <v>17424696.28</v>
      </c>
      <c r="L13" s="7">
        <v>44068588.58</v>
      </c>
      <c r="M13" s="7">
        <v>13802789.16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502412.45</v>
      </c>
      <c r="K14" s="7">
        <v>161127.83</v>
      </c>
      <c r="L14" s="7">
        <v>554320.38</v>
      </c>
      <c r="M14" s="7">
        <v>158206.92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9635438.17</v>
      </c>
      <c r="K15" s="7">
        <v>3310719.74</v>
      </c>
      <c r="L15" s="7">
        <v>8203919.05</v>
      </c>
      <c r="M15" s="7">
        <v>2657381.76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2">
        <f>SUM(J17:J19)</f>
        <v>33939751.07</v>
      </c>
      <c r="K16" s="52">
        <f>SUM(K17:K19)</f>
        <v>11287608.57</v>
      </c>
      <c r="L16" s="52">
        <f>SUM(L17:L19)</f>
        <v>28001183.99</v>
      </c>
      <c r="M16" s="52">
        <f>SUM(M17:M19)</f>
        <v>9015525.620000001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20301925.32</v>
      </c>
      <c r="K17" s="7">
        <v>6747276.95</v>
      </c>
      <c r="L17" s="7">
        <v>17245363.9</v>
      </c>
      <c r="M17" s="7">
        <v>5600938.92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8636588.29</v>
      </c>
      <c r="K18" s="7">
        <v>2877619.63</v>
      </c>
      <c r="L18" s="7">
        <v>6860115.140000001</v>
      </c>
      <c r="M18" s="7">
        <v>2221239.1500000004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5001237.46</v>
      </c>
      <c r="K19" s="7">
        <v>1662711.99</v>
      </c>
      <c r="L19" s="7">
        <v>3895704.95</v>
      </c>
      <c r="M19" s="7">
        <v>1193347.5499999998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11998343.72</v>
      </c>
      <c r="K20" s="7">
        <v>3953824.49</v>
      </c>
      <c r="L20" s="7">
        <v>11257754.3</v>
      </c>
      <c r="M20" s="7">
        <v>3644644.2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8564237.21</v>
      </c>
      <c r="K21" s="7">
        <v>2993756.89</v>
      </c>
      <c r="L21" s="7">
        <v>10269116.66</v>
      </c>
      <c r="M21" s="7">
        <v>3360594.55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46844.74</v>
      </c>
      <c r="K26" s="7">
        <v>4578.66</v>
      </c>
      <c r="L26" s="7">
        <v>5259.05</v>
      </c>
      <c r="M26" s="7">
        <v>5259.04</v>
      </c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2">
        <f>SUM(J28:J32)</f>
        <v>789704.94</v>
      </c>
      <c r="K27" s="52">
        <f>SUM(K28:K32)</f>
        <v>229821.57</v>
      </c>
      <c r="L27" s="52">
        <f>SUM(L28:L32)</f>
        <v>1210653.16</v>
      </c>
      <c r="M27" s="52">
        <f>SUM(M28:M32)</f>
        <v>659862.21</v>
      </c>
    </row>
    <row r="28" spans="1:13" ht="12.75" customHeight="1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789704.94</v>
      </c>
      <c r="K29" s="7">
        <v>229821.57</v>
      </c>
      <c r="L29" s="7">
        <v>1210653.16</v>
      </c>
      <c r="M29" s="7">
        <v>659862.21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2">
        <f>SUM(J34:J37)</f>
        <v>5475899.6899999995</v>
      </c>
      <c r="K33" s="52">
        <f>SUM(K34:K37)</f>
        <v>2017167.16</v>
      </c>
      <c r="L33" s="52">
        <f>SUM(L34:L37)</f>
        <v>2703627.6699999995</v>
      </c>
      <c r="M33" s="52">
        <f>SUM(M34:M37)</f>
        <v>-210505.09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5475899.6899999995</v>
      </c>
      <c r="K35" s="7">
        <v>2017167.16</v>
      </c>
      <c r="L35" s="7">
        <v>2703627.6699999995</v>
      </c>
      <c r="M35" s="7">
        <v>-210505.09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2">
        <f>J7+J27+J38+J40</f>
        <v>95236658.89</v>
      </c>
      <c r="K42" s="52">
        <f>K7+K27+K38+K40</f>
        <v>31963432.51</v>
      </c>
      <c r="L42" s="52">
        <f>L7+L27+L38+L40</f>
        <v>79374586.58</v>
      </c>
      <c r="M42" s="52">
        <f>M7+M27+M38+M40</f>
        <v>24560567.700000003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2">
        <f>J10+J33+J39+J41</f>
        <v>120720363.39</v>
      </c>
      <c r="K43" s="52">
        <f>K10+K33+K39+K41</f>
        <v>41225193.16</v>
      </c>
      <c r="L43" s="52">
        <f>L10+L33+L39+L41</f>
        <v>105019015.08999999</v>
      </c>
      <c r="M43" s="52">
        <f>M10+M33+M39+M41</f>
        <v>32475381.49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2">
        <f>J42-J43</f>
        <v>-25483704.5</v>
      </c>
      <c r="K44" s="52">
        <f>K42-K43</f>
        <v>-9261760.649999995</v>
      </c>
      <c r="L44" s="52">
        <f>L42-L43</f>
        <v>-25644428.50999999</v>
      </c>
      <c r="M44" s="52">
        <f>M42-M43</f>
        <v>-7914813.789999995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2">
        <f>IF(J43&gt;J42,J43-J42,0)</f>
        <v>25483704.5</v>
      </c>
      <c r="K46" s="52">
        <f>IF(K43&gt;K42,K43-K42,0)</f>
        <v>9261760.649999995</v>
      </c>
      <c r="L46" s="52">
        <f>IF(L43&gt;L42,L43-L42,0)</f>
        <v>25644428.50999999</v>
      </c>
      <c r="M46" s="52">
        <f>IF(M43&gt;M42,M43-M42,0)</f>
        <v>7914813.789999995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2">
        <f>J44-J47</f>
        <v>-25483704.5</v>
      </c>
      <c r="K48" s="52">
        <f>K44-K47</f>
        <v>-9261760.649999995</v>
      </c>
      <c r="L48" s="52">
        <f>L44-L47</f>
        <v>-25644428.50999999</v>
      </c>
      <c r="M48" s="52">
        <f>M44-M47</f>
        <v>-7914813.789999995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25483704.5</v>
      </c>
      <c r="K50" s="60">
        <f>IF(K48&lt;0,-K48,0)</f>
        <v>9261760.649999995</v>
      </c>
      <c r="L50" s="60">
        <f>IF(L48&lt;0,-L48,0)</f>
        <v>25644428.50999999</v>
      </c>
      <c r="M50" s="60">
        <f>IF(M48&lt;0,-M48,0)</f>
        <v>7914813.789999995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4"/>
      <c r="J52" s="54"/>
      <c r="K52" s="54"/>
      <c r="L52" s="54"/>
      <c r="M52" s="61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/>
      <c r="K56" s="6"/>
      <c r="L56" s="6"/>
      <c r="M56" s="6"/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38:K65536 J1:K7 J10:K10 J12:K12 J16:K16 J22:K25 J27:K27 J33:K33 L1:O65536 R1:IV65536 P1:Q9 P11:Q65536 J11"/>
    <dataValidation type="whole" operator="greaterThanOrEqual" allowBlank="1" showInputMessage="1" showErrorMessage="1" errorTitle="Pogrešan unos" error="Mogu se unijeti samo cjelobrojne pozitivne vrijednosti." sqref="J8:J9 J13:J15 J17:J21 J26 J28:J32 J34:J37">
      <formula1>0</formula1>
    </dataValidation>
    <dataValidation type="whole" operator="notEqual" allowBlank="1" showInputMessage="1" showErrorMessage="1" errorTitle="Pogrešan unos" error="Mogu se unijeti samo cjelobrojne pozitivne ili negativne vrijednosti." sqref="P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7.57421875" defaultRowHeight="12.75"/>
  <cols>
    <col min="1" max="16384" width="7.57421875" style="51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4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283</v>
      </c>
      <c r="K5" s="68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/>
      <c r="K49" s="7"/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3">
      <selection activeCell="A3" sqref="A3:K3"/>
    </sheetView>
  </sheetViews>
  <sheetFormatPr defaultColWidth="9.140625" defaultRowHeight="12.75"/>
  <cols>
    <col min="1" max="7" width="9.140625" style="51" customWidth="1"/>
    <col min="8" max="8" width="5.8515625" style="51" customWidth="1"/>
    <col min="9" max="16384" width="9.140625" style="51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340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283</v>
      </c>
      <c r="K5" s="72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69480940.52</v>
      </c>
      <c r="K7" s="7">
        <v>53579793.04</v>
      </c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1414098.55</v>
      </c>
      <c r="K11" s="7">
        <v>3546067.23</v>
      </c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3">
        <f>SUM(J7:J11)</f>
        <v>70895039.07</v>
      </c>
      <c r="K12" s="52">
        <f>SUM(K7:K11)</f>
        <v>57125860.269999996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7">
        <v>39001140.56</v>
      </c>
      <c r="K13" s="7">
        <v>22286314.15</v>
      </c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24123150.46</v>
      </c>
      <c r="K14" s="7">
        <v>20031767.91</v>
      </c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7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1161715.64</v>
      </c>
      <c r="K16" s="7">
        <v>3560857.45</v>
      </c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535595.54</v>
      </c>
      <c r="K17" s="7">
        <v>188291.11000000002</v>
      </c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7">
        <v>12755702.66</v>
      </c>
      <c r="K18" s="7">
        <v>10477996.780000001</v>
      </c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3">
        <f>SUM(J13:J18)</f>
        <v>77577304.86</v>
      </c>
      <c r="K19" s="52">
        <f>SUM(K13:K18)</f>
        <v>56545227.400000006</v>
      </c>
    </row>
    <row r="20" spans="1:11" ht="12.75">
      <c r="A20" s="20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2">
        <f>IF(K12&gt;K19,K12-K19,0)</f>
        <v>580632.8699999899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6682265.790000007</v>
      </c>
      <c r="K21" s="52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139954.03</v>
      </c>
      <c r="K29" s="7">
        <v>152372.53</v>
      </c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3">
        <f>SUM(J29:J31)</f>
        <v>139954.03</v>
      </c>
      <c r="K32" s="52">
        <f>SUM(K29:K31)</f>
        <v>152372.53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3">
        <f>IF(J32&gt;J28,J32-J28,0)</f>
        <v>139954.03</v>
      </c>
      <c r="K34" s="52">
        <f>IF(K32&gt;K28,K32-K28,0)</f>
        <v>152372.53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10000000</v>
      </c>
      <c r="K37" s="7">
        <v>0</v>
      </c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7">
        <v>33719.02</v>
      </c>
      <c r="K38" s="7">
        <v>25598.87</v>
      </c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3">
        <f>SUM(J36:J38)</f>
        <v>10033719.02</v>
      </c>
      <c r="K39" s="52">
        <f>SUM(K36:K38)</f>
        <v>25598.87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3413900.65</v>
      </c>
      <c r="K40" s="7">
        <v>0</v>
      </c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7">
        <v>360000</v>
      </c>
      <c r="K44" s="7">
        <v>0</v>
      </c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3">
        <f>SUM(J40:J44)</f>
        <v>3773900.65</v>
      </c>
      <c r="K45" s="52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3">
        <f>IF(J39&gt;J45,J39-J45,0)</f>
        <v>6259818.369999999</v>
      </c>
      <c r="K46" s="52">
        <f>IF(K39&gt;K45,K39-K45,0)</f>
        <v>25598.87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453859.20999998983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3">
        <f>IF(J21-J20+J34-J33+J47-J46&gt;0,J21-J20+J34-J33+J47-J46,0)</f>
        <v>562401.4500000076</v>
      </c>
      <c r="K49" s="52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625204.27</v>
      </c>
      <c r="K50" s="7">
        <v>317267.07</v>
      </c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J48</f>
        <v>0</v>
      </c>
      <c r="K51" s="7">
        <f>K48</f>
        <v>453859.20999998983</v>
      </c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7">
        <f>J49</f>
        <v>562401.4500000076</v>
      </c>
      <c r="K52" s="7">
        <f>K49</f>
        <v>0</v>
      </c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0">
        <f>J50+J51-J52</f>
        <v>62802.81999999238</v>
      </c>
      <c r="K53" s="60">
        <f>K50+K51-K52</f>
        <v>771126.2799999898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1:J6 J12 J19:J28 J30:J36 J39 J45:J49 J51:J65536 K1:IV65536"/>
    <dataValidation type="whole" operator="notEqual" allowBlank="1" showInputMessage="1" showErrorMessage="1" errorTitle="Pogrešan unos" error="Mogu se unijeti samo cjelobrojne vrijednosti." sqref="J7:J11 J13:J18 J29 J37:J38 J40:J44 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0" width="9.140625" style="75" customWidth="1"/>
    <col min="11" max="11" width="9.57421875" style="75" bestFit="1" customWidth="1"/>
    <col min="12" max="16384" width="9.140625" style="75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4"/>
    </row>
    <row r="2" spans="1:12" ht="15.75">
      <c r="A2" s="41"/>
      <c r="B2" s="73"/>
      <c r="C2" s="287" t="s">
        <v>282</v>
      </c>
      <c r="D2" s="287"/>
      <c r="E2" s="128" t="s">
        <v>339</v>
      </c>
      <c r="F2" s="42" t="s">
        <v>250</v>
      </c>
      <c r="G2" s="288" t="s">
        <v>341</v>
      </c>
      <c r="H2" s="289"/>
      <c r="I2" s="73"/>
      <c r="J2" s="73"/>
      <c r="K2" s="73"/>
      <c r="L2" s="76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305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3">
        <v>1</v>
      </c>
      <c r="J5" s="44">
        <v>106168300</v>
      </c>
      <c r="K5" s="44">
        <v>106168300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3">
        <v>2</v>
      </c>
      <c r="J6" s="45"/>
      <c r="K6" s="45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3">
        <v>3</v>
      </c>
      <c r="J7" s="45"/>
      <c r="K7" s="45"/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3">
        <v>4</v>
      </c>
      <c r="J8" s="45">
        <v>-42998717.03</v>
      </c>
      <c r="K8" s="45">
        <v>-93127681.99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3">
        <v>5</v>
      </c>
      <c r="J9" s="45">
        <v>-25483704</v>
      </c>
      <c r="K9" s="45">
        <v>-25644428.51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3">
        <v>6</v>
      </c>
      <c r="J10" s="45"/>
      <c r="K10" s="45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3">
        <v>7</v>
      </c>
      <c r="J11" s="45"/>
      <c r="K11" s="45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3">
        <v>8</v>
      </c>
      <c r="J12" s="45"/>
      <c r="K12" s="45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3">
        <v>9</v>
      </c>
      <c r="J13" s="45"/>
      <c r="K13" s="45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3">
        <v>10</v>
      </c>
      <c r="J14" s="77">
        <f>SUM(J5:J13)</f>
        <v>37685878.97</v>
      </c>
      <c r="K14" s="77">
        <f>SUM(K5:K13)</f>
        <v>-12603810.499999996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3">
        <v>11</v>
      </c>
      <c r="J15" s="45"/>
      <c r="K15" s="45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3">
        <v>12</v>
      </c>
      <c r="J16" s="45"/>
      <c r="K16" s="45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3">
        <v>13</v>
      </c>
      <c r="J17" s="45"/>
      <c r="K17" s="45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3">
        <v>14</v>
      </c>
      <c r="J18" s="45"/>
      <c r="K18" s="45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3">
        <v>15</v>
      </c>
      <c r="J19" s="45"/>
      <c r="K19" s="45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3">
        <v>16</v>
      </c>
      <c r="J20" s="45"/>
      <c r="K20" s="45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6">
        <v>18</v>
      </c>
      <c r="J23" s="44"/>
      <c r="K23" s="44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7">
        <v>19</v>
      </c>
      <c r="J24" s="78"/>
      <c r="K24" s="78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4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julkri</cp:lastModifiedBy>
  <cp:lastPrinted>2012-07-26T07:56:48Z</cp:lastPrinted>
  <dcterms:created xsi:type="dcterms:W3CDTF">2008-10-17T11:51:54Z</dcterms:created>
  <dcterms:modified xsi:type="dcterms:W3CDTF">2012-10-30T08:35:16Z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