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<sst xmlns="http://schemas.openxmlformats.org/spreadsheetml/2006/main" count="341" uniqueCount="306">
  <si>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</si>
  <si>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</si>
  <si>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</si>
  <si>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</si>
  <si>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</si>
  <si>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</si>
  <si>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</si>
  <si>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</si>
  <si>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</si>
  <si>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</si>
  <si>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</si>
  <si>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</si>
  <si>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</si>
  <si>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</si>
  <si>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</si>
  <si>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</si>
  <si>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</si>
  <si>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</si>
  <si>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</si>
  <si>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</si>
  <si>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</si>
  <si>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</si>
  <si>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</si>
  <si>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</si>
  <si>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</si>
  <si>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</si>
  <si>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</si>
  <si>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</si>
  <si>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</si>
  <si>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</si>
  <si>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</si>
  <si>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</si>
  <si>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</si>
  <si>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</si>
  <si>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</si>
  <si>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</si>
  <si>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</si>
  <si>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</si>
  <si>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</si>
  <si>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</si>
  <si>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</si>
  <si>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</si>
  <si>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</si>
  <si>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</si>
  <si>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</si>
  <si>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</si>
  <si>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</si>
  <si>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</si>
  <si>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</si>
  <si>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</si>
  <si>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</si>
  <si>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</si>
  <si>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</si>
  <si>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</si>
  <si>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</si>
  <si>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</si>
  <si>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</si>
  <si>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</si>
  <si>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</si>
  <si>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</si>
  <si>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</si>
  <si>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</si>
  <si>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</si>
  <si>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</si>
  <si>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</si>
  <si>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</si>
  <si>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</si>
  <si>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</si>
  <si>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</si>
  <si>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</si>
  <si>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</si>
  <si>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</si>
  <si>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</si>
  <si>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</si>
  <si>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</si>
  <si>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</si>
  <si>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</si>
  <si>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</si>
  <si>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</si>
  <si>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</si>
  <si>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</si>
  <si>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</si>
  <si>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</si>
  <si>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</si>
  <si>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</si>
  <si>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</si>
  <si>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</si>
  <si>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</si>
  <si>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</si>
  <si>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</si>
  <si>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</si>
  <si>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</si>
  <si>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</si>
  <si>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</si>
  <si>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</si>
  <si>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</si>
  <si>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</si>
  <si>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</si>
  <si>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</si>
  <si>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</si>
  <si>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</si>
  <si>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</si>
  <si>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</si>
  <si>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</si>
  <si>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</si>
  <si>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</si>
  <si>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</si>
  <si>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</si>
  <si>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</si>
  <si>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</si>
  <si>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</si>
  <si>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</si>
  <si>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</si>
  <si>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</si>
  <si>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</si>
  <si>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</si>
  <si>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</si>
  <si>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</si>
  <si>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</si>
  <si>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</si>
  <si>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</si>
  <si>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</si>
  <si>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</si>
  <si>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</si>
  <si>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</si>
  <si>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</si>
  <si>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</si>
  <si>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</si>
  <si>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</si>
  <si>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</si>
  <si>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</si>
  <si>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</si>
  <si>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</si>
  <si>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</si>
  <si>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</si>
  <si>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</si>
  <si>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</si>
  <si>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</si>
  <si>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</si>
  <si>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</si>
  <si>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</si>
  <si>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</si>
  <si>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</si>
  <si>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</si>
  <si>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</si>
  <si>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</si>
  <si>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</si>
  <si>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</si>
  <si>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</si>
  <si>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</si>
  <si>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</si>
  <si>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</si>
  <si>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</si>
  <si>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</si>
  <si>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</si>
  <si>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</si>
  <si>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</si>
  <si>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</si>
  <si>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</si>
  <si>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</si>
  <si>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</si>
  <si>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</si>
  <si>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</si>
  <si>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</si>
  <si>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</si>
  <si>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</si>
  <si>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</si>
  <si>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</si>
  <si>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</si>
  <si>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</si>
  <si>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</si>
  <si>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</si>
  <si>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</si>
  <si>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</si>
  <si>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</si>
  <si>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</si>
  <si>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</si>
  <si>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</si>
  <si>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</si>
  <si>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</si>
  <si>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</si>
  <si>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</si>
  <si>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</si>
  <si>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</si>
  <si>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</si>
  <si>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</si>
  <si>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</si>
  <si>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</si>
  <si>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</si>
  <si>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</si>
  <si>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</si>
  <si>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</si>
  <si>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</si>
  <si>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</si>
  <si>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</si>
  <si>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</si>
  <si>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</si>
  <si>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</si>
  <si>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</si>
  <si>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</si>
  <si>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</si>
  <si>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</si>
  <si>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</si>
  <si>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</si>
  <si>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</si>
  <si>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</si>
  <si>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</si>
  <si>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</si>
  <si>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</si>
  <si>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</si>
  <si>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</si>
  <si>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</si>
  <si>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</si>
  <si>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</si>
  <si>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</si>
  <si>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</si>
  <si>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</si>
  <si>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</si>
  <si>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</si>
  <si>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</si>
  <si>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</si>
  <si>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</si>
  <si>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</si>
  <si>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</si>
  <si>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</si>
  <si>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</si>
  <si>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</si>
  <si>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</si>
  <si>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</si>
  <si>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</si>
  <si>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</si>
  <si>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</si>
  <si>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</si>
  <si>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</si>
  <si>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</si>
  <si>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</si>
  <si>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</si>
  <si>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</si>
  <si>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</si>
  <si>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</si>
  <si>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</si>
  <si>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</si>
  <si>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</si>
  <si>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</si>
  <si>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</si>
  <si>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</si>
  <si>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</si>
  <si>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</si>
  <si>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</si>
  <si>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</si>
  <si>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</si>
  <si>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</si>
  <si>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</si>
  <si>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</si>
  <si>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</si>
  <si>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</si>
  <si>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</si>
  <si>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</si>
  <si>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</si>
  <si>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</si>
  <si>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</si>
  <si>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</si>
  <si>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</si>
  <si>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</si>
  <si>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</si>
  <si>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</si>
  <si>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</si>
  <si>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</si>
  <si>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</si>
  <si>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</si>
  <si>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</si>
  <si>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</si>
  <si>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</si>
  <si>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</si>
  <si>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</si>
  <si>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</si>
  <si>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</si>
  <si>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</si>
  <si>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</si>
  <si>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</si>
  <si>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</si>
  <si>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</si>
  <si>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</si>
  <si>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</si>
  <si>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</si>
  <si>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</si>
  <si>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</si>
  <si>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31.03.2011.</t>
  </si>
  <si>
    <t>01453157</t>
  </si>
  <si>
    <t>080304753</t>
  </si>
  <si>
    <t>83180487843</t>
  </si>
  <si>
    <t>VJESNIK d.d. TISKARSKO IZDAVAČKO DJELATNOSTI</t>
  </si>
  <si>
    <t>ZAGREB</t>
  </si>
  <si>
    <t>SLAVONSKA AVENIJA 4</t>
  </si>
  <si>
    <t>uprava@vjesnik.hr</t>
  </si>
  <si>
    <t>www.tiskara.vjesnik.hr</t>
  </si>
  <si>
    <t>NE</t>
  </si>
  <si>
    <t>1811</t>
  </si>
  <si>
    <t>Rastić Mislav</t>
  </si>
  <si>
    <t>01 6161530</t>
  </si>
  <si>
    <t>01 3641405</t>
  </si>
  <si>
    <t>Šoštarić Zlatko</t>
  </si>
  <si>
    <t>mislav.rastic@vjesnik.hr</t>
  </si>
  <si>
    <t>stanje na dan 31.03.2012.</t>
  </si>
  <si>
    <t>Obveznik: Vjesnik d.d.</t>
  </si>
  <si>
    <t>u razdoblju 01.01.2012. do 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</si>
</sst>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2" applyFont="1" applyBorder="1" applyAlignment="1">
      <alignment horizont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4" fillId="0" borderId="27" xfId="48" applyFill="1" applyBorder="1" applyAlignment="1" applyProtection="1">
      <alignment/>
      <protection hidden="1" locked="0"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jesnik.hr" TargetMode="External" /><Relationship Id="rId2" Type="http://schemas.openxmlformats.org/officeDocument/2006/relationships/hyperlink" Target="http://www.tiskara.vjesnik.hr/" TargetMode="External" /><Relationship Id="rId3" Type="http://schemas.openxmlformats.org/officeDocument/2006/relationships/hyperlink" Target="mailto:mislav.rastic@vjes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K60" sqref="K6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1" t="s">
        <v>213</v>
      </c>
      <c r="B1" s="172"/>
      <c r="C1" s="172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77" t="s">
        <v>214</v>
      </c>
      <c r="B2" s="178"/>
      <c r="C2" s="178"/>
      <c r="D2" s="179"/>
      <c r="E2" s="115" t="s">
        <v>286</v>
      </c>
      <c r="F2" s="12"/>
      <c r="G2" s="13" t="s">
        <v>215</v>
      </c>
      <c r="H2" s="115" t="s">
        <v>287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80" t="s">
        <v>280</v>
      </c>
      <c r="B4" s="181"/>
      <c r="C4" s="181"/>
      <c r="D4" s="181"/>
      <c r="E4" s="181"/>
      <c r="F4" s="181"/>
      <c r="G4" s="181"/>
      <c r="H4" s="181"/>
      <c r="I4" s="182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3" t="s">
        <v>216</v>
      </c>
      <c r="B6" s="154"/>
      <c r="C6" s="166" t="s">
        <v>288</v>
      </c>
      <c r="D6" s="167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83" t="s">
        <v>217</v>
      </c>
      <c r="B8" s="184"/>
      <c r="C8" s="166" t="s">
        <v>289</v>
      </c>
      <c r="D8" s="167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7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8" t="s">
        <v>218</v>
      </c>
      <c r="B10" s="175"/>
      <c r="C10" s="166" t="s">
        <v>290</v>
      </c>
      <c r="D10" s="167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76"/>
      <c r="B11" s="175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53" t="s">
        <v>219</v>
      </c>
      <c r="B12" s="154"/>
      <c r="C12" s="168" t="s">
        <v>291</v>
      </c>
      <c r="D12" s="126"/>
      <c r="E12" s="126"/>
      <c r="F12" s="126"/>
      <c r="G12" s="126"/>
      <c r="H12" s="126"/>
      <c r="I12" s="156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53" t="s">
        <v>220</v>
      </c>
      <c r="B14" s="154"/>
      <c r="C14" s="127">
        <v>10000</v>
      </c>
      <c r="D14" s="128"/>
      <c r="E14" s="16"/>
      <c r="F14" s="168" t="s">
        <v>292</v>
      </c>
      <c r="G14" s="126"/>
      <c r="H14" s="126"/>
      <c r="I14" s="156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53" t="s">
        <v>221</v>
      </c>
      <c r="B16" s="154"/>
      <c r="C16" s="168" t="s">
        <v>293</v>
      </c>
      <c r="D16" s="126"/>
      <c r="E16" s="126"/>
      <c r="F16" s="126"/>
      <c r="G16" s="126"/>
      <c r="H16" s="126"/>
      <c r="I16" s="156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53" t="s">
        <v>222</v>
      </c>
      <c r="B18" s="154"/>
      <c r="C18" s="133" t="s">
        <v>294</v>
      </c>
      <c r="D18" s="123"/>
      <c r="E18" s="123"/>
      <c r="F18" s="123"/>
      <c r="G18" s="123"/>
      <c r="H18" s="123"/>
      <c r="I18" s="124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53" t="s">
        <v>223</v>
      </c>
      <c r="B20" s="154"/>
      <c r="C20" s="133" t="s">
        <v>295</v>
      </c>
      <c r="D20" s="123"/>
      <c r="E20" s="123"/>
      <c r="F20" s="123"/>
      <c r="G20" s="123"/>
      <c r="H20" s="123"/>
      <c r="I20" s="124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53" t="s">
        <v>224</v>
      </c>
      <c r="B22" s="154"/>
      <c r="C22" s="116">
        <v>133</v>
      </c>
      <c r="D22" s="168" t="s">
        <v>292</v>
      </c>
      <c r="E22" s="130"/>
      <c r="F22" s="131"/>
      <c r="G22" s="153"/>
      <c r="H22" s="125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53" t="s">
        <v>225</v>
      </c>
      <c r="B24" s="154"/>
      <c r="C24" s="116">
        <v>21</v>
      </c>
      <c r="D24" s="168" t="s">
        <v>292</v>
      </c>
      <c r="E24" s="130"/>
      <c r="F24" s="130"/>
      <c r="G24" s="131"/>
      <c r="H24" s="48" t="s">
        <v>226</v>
      </c>
      <c r="I24" s="117"/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281</v>
      </c>
      <c r="I25" s="93"/>
      <c r="J25" s="10"/>
      <c r="K25" s="10"/>
      <c r="L25" s="10"/>
    </row>
    <row r="26" spans="1:12" ht="12.75">
      <c r="A26" s="153" t="s">
        <v>227</v>
      </c>
      <c r="B26" s="154"/>
      <c r="C26" s="118" t="s">
        <v>296</v>
      </c>
      <c r="D26" s="25"/>
      <c r="E26" s="33"/>
      <c r="F26" s="24"/>
      <c r="G26" s="132" t="s">
        <v>228</v>
      </c>
      <c r="H26" s="154"/>
      <c r="I26" s="119" t="s">
        <v>297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45" t="s">
        <v>229</v>
      </c>
      <c r="B28" s="136"/>
      <c r="C28" s="137"/>
      <c r="D28" s="137"/>
      <c r="E28" s="138" t="s">
        <v>230</v>
      </c>
      <c r="F28" s="134"/>
      <c r="G28" s="134"/>
      <c r="H28" s="135" t="s">
        <v>231</v>
      </c>
      <c r="I28" s="129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42"/>
      <c r="B30" s="169"/>
      <c r="C30" s="169"/>
      <c r="D30" s="170"/>
      <c r="E30" s="142"/>
      <c r="F30" s="169"/>
      <c r="G30" s="169"/>
      <c r="H30" s="166"/>
      <c r="I30" s="167"/>
      <c r="J30" s="10"/>
      <c r="K30" s="10"/>
      <c r="L30" s="10"/>
    </row>
    <row r="31" spans="1:12" ht="12.75">
      <c r="A31" s="89"/>
      <c r="B31" s="22"/>
      <c r="C31" s="21"/>
      <c r="D31" s="143"/>
      <c r="E31" s="143"/>
      <c r="F31" s="143"/>
      <c r="G31" s="144"/>
      <c r="H31" s="16"/>
      <c r="I31" s="96"/>
      <c r="J31" s="10"/>
      <c r="K31" s="10"/>
      <c r="L31" s="10"/>
    </row>
    <row r="32" spans="1:12" ht="12.75">
      <c r="A32" s="142"/>
      <c r="B32" s="169"/>
      <c r="C32" s="169"/>
      <c r="D32" s="170"/>
      <c r="E32" s="142"/>
      <c r="F32" s="169"/>
      <c r="G32" s="169"/>
      <c r="H32" s="166"/>
      <c r="I32" s="167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42"/>
      <c r="B34" s="169"/>
      <c r="C34" s="169"/>
      <c r="D34" s="170"/>
      <c r="E34" s="142"/>
      <c r="F34" s="169"/>
      <c r="G34" s="169"/>
      <c r="H34" s="166"/>
      <c r="I34" s="167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42"/>
      <c r="B36" s="169"/>
      <c r="C36" s="169"/>
      <c r="D36" s="170"/>
      <c r="E36" s="142"/>
      <c r="F36" s="169"/>
      <c r="G36" s="169"/>
      <c r="H36" s="166"/>
      <c r="I36" s="167"/>
      <c r="J36" s="10"/>
      <c r="K36" s="10"/>
      <c r="L36" s="10"/>
    </row>
    <row r="37" spans="1:12" ht="12.75">
      <c r="A37" s="98"/>
      <c r="B37" s="30"/>
      <c r="C37" s="173"/>
      <c r="D37" s="174"/>
      <c r="E37" s="16"/>
      <c r="F37" s="173"/>
      <c r="G37" s="174"/>
      <c r="H37" s="16"/>
      <c r="I37" s="90"/>
      <c r="J37" s="10"/>
      <c r="K37" s="10"/>
      <c r="L37" s="10"/>
    </row>
    <row r="38" spans="1:12" ht="12.75">
      <c r="A38" s="142"/>
      <c r="B38" s="169"/>
      <c r="C38" s="169"/>
      <c r="D38" s="170"/>
      <c r="E38" s="142"/>
      <c r="F38" s="169"/>
      <c r="G38" s="169"/>
      <c r="H38" s="166"/>
      <c r="I38" s="167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42"/>
      <c r="B40" s="169"/>
      <c r="C40" s="169"/>
      <c r="D40" s="170"/>
      <c r="E40" s="142"/>
      <c r="F40" s="169"/>
      <c r="G40" s="169"/>
      <c r="H40" s="166"/>
      <c r="I40" s="167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48" t="s">
        <v>232</v>
      </c>
      <c r="B44" s="149"/>
      <c r="C44" s="166"/>
      <c r="D44" s="167"/>
      <c r="E44" s="26"/>
      <c r="F44" s="168"/>
      <c r="G44" s="169"/>
      <c r="H44" s="169"/>
      <c r="I44" s="170"/>
      <c r="J44" s="10"/>
      <c r="K44" s="10"/>
      <c r="L44" s="10"/>
    </row>
    <row r="45" spans="1:12" ht="12.75">
      <c r="A45" s="98"/>
      <c r="B45" s="30"/>
      <c r="C45" s="173"/>
      <c r="D45" s="174"/>
      <c r="E45" s="16"/>
      <c r="F45" s="173"/>
      <c r="G45" s="139"/>
      <c r="H45" s="35"/>
      <c r="I45" s="102"/>
      <c r="J45" s="10"/>
      <c r="K45" s="10"/>
      <c r="L45" s="10"/>
    </row>
    <row r="46" spans="1:12" ht="12.75">
      <c r="A46" s="148" t="s">
        <v>233</v>
      </c>
      <c r="B46" s="149"/>
      <c r="C46" s="168" t="s">
        <v>298</v>
      </c>
      <c r="D46" s="140"/>
      <c r="E46" s="140"/>
      <c r="F46" s="140"/>
      <c r="G46" s="140"/>
      <c r="H46" s="140"/>
      <c r="I46" s="141"/>
      <c r="J46" s="10"/>
      <c r="K46" s="10"/>
      <c r="L46" s="10"/>
    </row>
    <row r="47" spans="1:12" ht="12.75">
      <c r="A47" s="89"/>
      <c r="B47" s="22"/>
      <c r="C47" s="21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48" t="s">
        <v>235</v>
      </c>
      <c r="B48" s="149"/>
      <c r="C48" s="155" t="s">
        <v>299</v>
      </c>
      <c r="D48" s="151"/>
      <c r="E48" s="152"/>
      <c r="F48" s="16"/>
      <c r="G48" s="48" t="s">
        <v>236</v>
      </c>
      <c r="H48" s="155" t="s">
        <v>300</v>
      </c>
      <c r="I48" s="152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8" t="s">
        <v>222</v>
      </c>
      <c r="B50" s="149"/>
      <c r="C50" s="150" t="s">
        <v>302</v>
      </c>
      <c r="D50" s="151"/>
      <c r="E50" s="151"/>
      <c r="F50" s="151"/>
      <c r="G50" s="151"/>
      <c r="H50" s="151"/>
      <c r="I50" s="152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53" t="s">
        <v>237</v>
      </c>
      <c r="B52" s="154"/>
      <c r="C52" s="155" t="s">
        <v>301</v>
      </c>
      <c r="D52" s="151"/>
      <c r="E52" s="151"/>
      <c r="F52" s="151"/>
      <c r="G52" s="151"/>
      <c r="H52" s="151"/>
      <c r="I52" s="156"/>
      <c r="J52" s="10"/>
      <c r="K52" s="10"/>
      <c r="L52" s="10"/>
    </row>
    <row r="53" spans="1:12" ht="12.75">
      <c r="A53" s="103"/>
      <c r="B53" s="20"/>
      <c r="C53" s="162" t="s">
        <v>238</v>
      </c>
      <c r="D53" s="162"/>
      <c r="E53" s="162"/>
      <c r="F53" s="162"/>
      <c r="G53" s="162"/>
      <c r="H53" s="162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57" t="s">
        <v>239</v>
      </c>
      <c r="C55" s="158"/>
      <c r="D55" s="158"/>
      <c r="E55" s="158"/>
      <c r="F55" s="46"/>
      <c r="G55" s="46"/>
      <c r="H55" s="46"/>
      <c r="I55" s="105"/>
      <c r="J55" s="10"/>
      <c r="K55" s="10"/>
      <c r="L55" s="10"/>
    </row>
    <row r="56" spans="1:12" ht="12.75">
      <c r="A56" s="103"/>
      <c r="B56" s="159" t="s">
        <v>270</v>
      </c>
      <c r="C56" s="160"/>
      <c r="D56" s="160"/>
      <c r="E56" s="160"/>
      <c r="F56" s="160"/>
      <c r="G56" s="160"/>
      <c r="H56" s="160"/>
      <c r="I56" s="161"/>
      <c r="J56" s="10"/>
      <c r="K56" s="10"/>
      <c r="L56" s="10"/>
    </row>
    <row r="57" spans="1:12" ht="12.75">
      <c r="A57" s="103"/>
      <c r="B57" s="159" t="s">
        <v>271</v>
      </c>
      <c r="C57" s="160"/>
      <c r="D57" s="160"/>
      <c r="E57" s="160"/>
      <c r="F57" s="160"/>
      <c r="G57" s="160"/>
      <c r="H57" s="160"/>
      <c r="I57" s="105"/>
      <c r="J57" s="10"/>
      <c r="K57" s="10"/>
      <c r="L57" s="10"/>
    </row>
    <row r="58" spans="1:12" ht="12.75">
      <c r="A58" s="103"/>
      <c r="B58" s="159" t="s">
        <v>272</v>
      </c>
      <c r="C58" s="160"/>
      <c r="D58" s="160"/>
      <c r="E58" s="160"/>
      <c r="F58" s="160"/>
      <c r="G58" s="160"/>
      <c r="H58" s="160"/>
      <c r="I58" s="161"/>
      <c r="J58" s="10"/>
      <c r="K58" s="10"/>
      <c r="L58" s="10"/>
    </row>
    <row r="59" spans="1:12" ht="12.75">
      <c r="A59" s="103"/>
      <c r="B59" s="159" t="s">
        <v>273</v>
      </c>
      <c r="C59" s="160"/>
      <c r="D59" s="160"/>
      <c r="E59" s="160"/>
      <c r="F59" s="160"/>
      <c r="G59" s="160"/>
      <c r="H59" s="160"/>
      <c r="I59" s="161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240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241</v>
      </c>
      <c r="F62" s="33"/>
      <c r="G62" s="163" t="s">
        <v>242</v>
      </c>
      <c r="H62" s="164"/>
      <c r="I62" s="165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46"/>
      <c r="H63" s="147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jesnik.hr"/>
    <hyperlink ref="C20" r:id="rId2" display="www.tiskara.vjesnik.hr"/>
    <hyperlink ref="C50" r:id="rId3" display="mislav.rastic@vjesn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9">
      <selection activeCell="A42" sqref="A42:IV42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3.7109375" style="49" bestFit="1" customWidth="1"/>
    <col min="12" max="16384" width="9.140625" style="49" customWidth="1"/>
  </cols>
  <sheetData>
    <row r="1" spans="1:11" ht="12.75" customHeight="1">
      <c r="A1" s="185" t="s">
        <v>127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 customHeight="1">
      <c r="A2" s="186" t="s">
        <v>303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2.75">
      <c r="A3" s="187" t="s">
        <v>304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22.5">
      <c r="A4" s="190" t="s">
        <v>39</v>
      </c>
      <c r="B4" s="191"/>
      <c r="C4" s="191"/>
      <c r="D4" s="191"/>
      <c r="E4" s="191"/>
      <c r="F4" s="191"/>
      <c r="G4" s="191"/>
      <c r="H4" s="192"/>
      <c r="I4" s="55" t="s">
        <v>243</v>
      </c>
      <c r="J4" s="56" t="s">
        <v>282</v>
      </c>
      <c r="K4" s="57" t="s">
        <v>283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4">
        <v>2</v>
      </c>
      <c r="J5" s="53">
        <v>3</v>
      </c>
      <c r="K5" s="53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197" t="s">
        <v>40</v>
      </c>
      <c r="B7" s="198"/>
      <c r="C7" s="198"/>
      <c r="D7" s="198"/>
      <c r="E7" s="198"/>
      <c r="F7" s="198"/>
      <c r="G7" s="198"/>
      <c r="H7" s="199"/>
      <c r="I7" s="3">
        <v>1</v>
      </c>
      <c r="J7" s="6"/>
      <c r="K7" s="6"/>
    </row>
    <row r="8" spans="1:11" ht="12.75">
      <c r="A8" s="200" t="s">
        <v>10</v>
      </c>
      <c r="B8" s="201"/>
      <c r="C8" s="201"/>
      <c r="D8" s="201"/>
      <c r="E8" s="201"/>
      <c r="F8" s="201"/>
      <c r="G8" s="201"/>
      <c r="H8" s="202"/>
      <c r="I8" s="1">
        <v>2</v>
      </c>
      <c r="J8" s="50">
        <f>J9+J16+J26+J35+J39</f>
        <v>103308314</v>
      </c>
      <c r="K8" s="50">
        <f>K9+K16+K26+K35+K39</f>
        <v>88147419.83</v>
      </c>
    </row>
    <row r="9" spans="1:11" ht="12.75">
      <c r="A9" s="203" t="s">
        <v>170</v>
      </c>
      <c r="B9" s="204"/>
      <c r="C9" s="204"/>
      <c r="D9" s="204"/>
      <c r="E9" s="204"/>
      <c r="F9" s="204"/>
      <c r="G9" s="204"/>
      <c r="H9" s="205"/>
      <c r="I9" s="1">
        <v>3</v>
      </c>
      <c r="J9" s="50">
        <f>SUM(J10:J15)</f>
        <v>0</v>
      </c>
      <c r="K9" s="50">
        <f>SUM(K10:K15)</f>
        <v>127129.19</v>
      </c>
    </row>
    <row r="10" spans="1:11" ht="12.75">
      <c r="A10" s="203" t="s">
        <v>88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11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>
        <v>127129.19</v>
      </c>
    </row>
    <row r="12" spans="1:11" ht="12.75">
      <c r="A12" s="203" t="s">
        <v>89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173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174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175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171</v>
      </c>
      <c r="B16" s="204"/>
      <c r="C16" s="204"/>
      <c r="D16" s="204"/>
      <c r="E16" s="204"/>
      <c r="F16" s="204"/>
      <c r="G16" s="204"/>
      <c r="H16" s="205"/>
      <c r="I16" s="1">
        <v>10</v>
      </c>
      <c r="J16" s="50">
        <f>SUM(J17:J25)</f>
        <v>102542213</v>
      </c>
      <c r="K16" s="50">
        <f>SUM(K17:K25)</f>
        <v>87048729.64</v>
      </c>
    </row>
    <row r="17" spans="1:11" ht="12.75">
      <c r="A17" s="203" t="s">
        <v>176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603830</v>
      </c>
      <c r="K17" s="7">
        <v>603830.74</v>
      </c>
    </row>
    <row r="18" spans="1:11" ht="12.75">
      <c r="A18" s="203" t="s">
        <v>212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56356292</v>
      </c>
      <c r="K18" s="7">
        <v>49033127.62</v>
      </c>
    </row>
    <row r="19" spans="1:11" ht="12.75">
      <c r="A19" s="203" t="s">
        <v>177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43393966</v>
      </c>
      <c r="K19" s="7">
        <v>35628243.28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1087739</v>
      </c>
      <c r="K20" s="7">
        <v>683142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48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49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50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1100386</v>
      </c>
      <c r="K24" s="7">
        <v>1100386</v>
      </c>
    </row>
    <row r="25" spans="1:11" ht="12.75">
      <c r="A25" s="203" t="s">
        <v>51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155</v>
      </c>
      <c r="B26" s="204"/>
      <c r="C26" s="204"/>
      <c r="D26" s="204"/>
      <c r="E26" s="204"/>
      <c r="F26" s="204"/>
      <c r="G26" s="204"/>
      <c r="H26" s="205"/>
      <c r="I26" s="1">
        <v>20</v>
      </c>
      <c r="J26" s="50">
        <f>SUM(J27:J34)</f>
        <v>744398</v>
      </c>
      <c r="K26" s="50">
        <f>SUM(K27:K34)</f>
        <v>951274</v>
      </c>
    </row>
    <row r="27" spans="1:11" ht="12.75">
      <c r="A27" s="203" t="s">
        <v>52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53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54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212744</v>
      </c>
      <c r="K29" s="7">
        <v>210718</v>
      </c>
    </row>
    <row r="30" spans="1:11" ht="12.75">
      <c r="A30" s="203" t="s">
        <v>59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60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1594</v>
      </c>
      <c r="K31" s="7">
        <v>1594</v>
      </c>
    </row>
    <row r="32" spans="1:11" ht="12.75">
      <c r="A32" s="203" t="s">
        <v>61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530060</v>
      </c>
      <c r="K32" s="7">
        <v>738962</v>
      </c>
    </row>
    <row r="33" spans="1:11" ht="12.75">
      <c r="A33" s="203" t="s">
        <v>55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148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149</v>
      </c>
      <c r="B35" s="204"/>
      <c r="C35" s="204"/>
      <c r="D35" s="204"/>
      <c r="E35" s="204"/>
      <c r="F35" s="204"/>
      <c r="G35" s="204"/>
      <c r="H35" s="205"/>
      <c r="I35" s="1">
        <v>29</v>
      </c>
      <c r="J35" s="50">
        <f>SUM(J36:J38)</f>
        <v>21703</v>
      </c>
      <c r="K35" s="50">
        <f>SUM(K36:K38)</f>
        <v>20287</v>
      </c>
    </row>
    <row r="36" spans="1:11" ht="12.75">
      <c r="A36" s="203" t="s">
        <v>56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57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21703</v>
      </c>
      <c r="K37" s="7">
        <v>20287</v>
      </c>
    </row>
    <row r="38" spans="1:11" ht="12.75">
      <c r="A38" s="203" t="s">
        <v>58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150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0" t="s">
        <v>205</v>
      </c>
      <c r="B40" s="201"/>
      <c r="C40" s="201"/>
      <c r="D40" s="201"/>
      <c r="E40" s="201"/>
      <c r="F40" s="201"/>
      <c r="G40" s="201"/>
      <c r="H40" s="202"/>
      <c r="I40" s="1">
        <v>34</v>
      </c>
      <c r="J40" s="50">
        <f>J41+J49+J56+J64</f>
        <v>67833240</v>
      </c>
      <c r="K40" s="50">
        <f>K41+K49+K56+K64</f>
        <v>61032858</v>
      </c>
    </row>
    <row r="41" spans="1:11" ht="12.75">
      <c r="A41" s="203" t="s">
        <v>76</v>
      </c>
      <c r="B41" s="204"/>
      <c r="C41" s="204"/>
      <c r="D41" s="204"/>
      <c r="E41" s="204"/>
      <c r="F41" s="204"/>
      <c r="G41" s="204"/>
      <c r="H41" s="205"/>
      <c r="I41" s="1">
        <v>35</v>
      </c>
      <c r="J41" s="50">
        <f>SUM(J42:J48)</f>
        <v>5373185</v>
      </c>
      <c r="K41" s="50">
        <f>SUM(K42:K48)</f>
        <v>3542520</v>
      </c>
    </row>
    <row r="42" spans="1:11" ht="12.75">
      <c r="A42" s="203" t="s">
        <v>91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5094780</v>
      </c>
      <c r="K42" s="7">
        <v>3416675</v>
      </c>
    </row>
    <row r="43" spans="1:11" ht="12.75">
      <c r="A43" s="203" t="s">
        <v>92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>
        <v>119826</v>
      </c>
    </row>
    <row r="44" spans="1:11" ht="12.75">
      <c r="A44" s="203" t="s">
        <v>62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63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64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278405</v>
      </c>
      <c r="K46" s="7">
        <v>6019</v>
      </c>
    </row>
    <row r="47" spans="1:11" ht="12.75">
      <c r="A47" s="203" t="s">
        <v>65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66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77</v>
      </c>
      <c r="B49" s="204"/>
      <c r="C49" s="204"/>
      <c r="D49" s="204"/>
      <c r="E49" s="204"/>
      <c r="F49" s="204"/>
      <c r="G49" s="204"/>
      <c r="H49" s="205"/>
      <c r="I49" s="1">
        <v>43</v>
      </c>
      <c r="J49" s="50">
        <f>SUM(J50:J55)</f>
        <v>42435582</v>
      </c>
      <c r="K49" s="50">
        <f>SUM(K50:K55)</f>
        <v>37693519</v>
      </c>
    </row>
    <row r="50" spans="1:11" ht="12.75">
      <c r="A50" s="203" t="s">
        <v>165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166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42151062</v>
      </c>
      <c r="K51" s="7">
        <v>37424013</v>
      </c>
    </row>
    <row r="52" spans="1:11" ht="12.75">
      <c r="A52" s="203" t="s">
        <v>167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168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1246</v>
      </c>
      <c r="K53" s="7">
        <v>820</v>
      </c>
    </row>
    <row r="54" spans="1:11" ht="12.75">
      <c r="A54" s="203" t="s">
        <v>7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283274</v>
      </c>
      <c r="K54" s="7">
        <v>268686</v>
      </c>
    </row>
    <row r="55" spans="1:11" ht="12.75">
      <c r="A55" s="203" t="s">
        <v>8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/>
    </row>
    <row r="56" spans="1:11" ht="12.75">
      <c r="A56" s="203" t="s">
        <v>78</v>
      </c>
      <c r="B56" s="204"/>
      <c r="C56" s="204"/>
      <c r="D56" s="204"/>
      <c r="E56" s="204"/>
      <c r="F56" s="204"/>
      <c r="G56" s="204"/>
      <c r="H56" s="205"/>
      <c r="I56" s="1">
        <v>50</v>
      </c>
      <c r="J56" s="50">
        <f>SUM(J57:J63)</f>
        <v>19550000</v>
      </c>
      <c r="K56" s="50">
        <f>SUM(K57:K63)</f>
        <v>19550000</v>
      </c>
    </row>
    <row r="57" spans="1:11" ht="12.75">
      <c r="A57" s="203" t="s">
        <v>52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53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207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59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60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61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19550000</v>
      </c>
      <c r="K62" s="7">
        <v>19550000</v>
      </c>
    </row>
    <row r="63" spans="1:11" ht="12.75">
      <c r="A63" s="203" t="s">
        <v>31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172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474473</v>
      </c>
      <c r="K64" s="7">
        <v>246819</v>
      </c>
    </row>
    <row r="65" spans="1:11" ht="12.75">
      <c r="A65" s="200" t="s">
        <v>36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/>
      <c r="K65" s="7"/>
    </row>
    <row r="66" spans="1:11" ht="12.75">
      <c r="A66" s="200" t="s">
        <v>206</v>
      </c>
      <c r="B66" s="201"/>
      <c r="C66" s="201"/>
      <c r="D66" s="201"/>
      <c r="E66" s="201"/>
      <c r="F66" s="201"/>
      <c r="G66" s="201"/>
      <c r="H66" s="202"/>
      <c r="I66" s="1">
        <v>60</v>
      </c>
      <c r="J66" s="50">
        <f>J7+J8+J40+J65</f>
        <v>171141554</v>
      </c>
      <c r="K66" s="50">
        <f>K7+K8+K40+K65</f>
        <v>149180277.82999998</v>
      </c>
    </row>
    <row r="67" spans="1:11" ht="12.75">
      <c r="A67" s="206" t="s">
        <v>67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/>
      <c r="K67" s="8"/>
    </row>
    <row r="68" spans="1:11" ht="12.75">
      <c r="A68" s="209" t="s">
        <v>38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197" t="s">
        <v>156</v>
      </c>
      <c r="B69" s="198"/>
      <c r="C69" s="198"/>
      <c r="D69" s="198"/>
      <c r="E69" s="198"/>
      <c r="F69" s="198"/>
      <c r="G69" s="198"/>
      <c r="H69" s="199"/>
      <c r="I69" s="3">
        <v>62</v>
      </c>
      <c r="J69" s="51">
        <f>J70+J71+J72+J78+J79+J82+J85</f>
        <v>54311793</v>
      </c>
      <c r="K69" s="51">
        <f>K70+K71+K72+K78+K79+K82+K85</f>
        <v>3854265</v>
      </c>
    </row>
    <row r="70" spans="1:11" ht="12.75">
      <c r="A70" s="203" t="s">
        <v>115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106168300</v>
      </c>
      <c r="K70" s="7">
        <v>106168300</v>
      </c>
    </row>
    <row r="71" spans="1:11" ht="12.75">
      <c r="A71" s="203" t="s">
        <v>116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117</v>
      </c>
      <c r="B72" s="204"/>
      <c r="C72" s="204"/>
      <c r="D72" s="204"/>
      <c r="E72" s="204"/>
      <c r="F72" s="204"/>
      <c r="G72" s="204"/>
      <c r="H72" s="205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03" t="s">
        <v>118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119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1337847</v>
      </c>
      <c r="K74" s="7">
        <v>1337847</v>
      </c>
    </row>
    <row r="75" spans="1:11" ht="12.75">
      <c r="A75" s="203" t="s">
        <v>107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1337847</v>
      </c>
      <c r="K75" s="7">
        <v>1337847</v>
      </c>
    </row>
    <row r="76" spans="1:11" ht="12.75">
      <c r="A76" s="203" t="s">
        <v>108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109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110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203</v>
      </c>
      <c r="B79" s="204"/>
      <c r="C79" s="204"/>
      <c r="D79" s="204"/>
      <c r="E79" s="204"/>
      <c r="F79" s="204"/>
      <c r="G79" s="204"/>
      <c r="H79" s="205"/>
      <c r="I79" s="1">
        <v>72</v>
      </c>
      <c r="J79" s="50">
        <f>J80-J81</f>
        <v>-42998717</v>
      </c>
      <c r="K79" s="50">
        <f>K80-K81</f>
        <v>-93127682</v>
      </c>
    </row>
    <row r="80" spans="1:11" ht="12.75">
      <c r="A80" s="212" t="s">
        <v>139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/>
      <c r="K80" s="7"/>
    </row>
    <row r="81" spans="1:11" ht="12.75">
      <c r="A81" s="212" t="s">
        <v>140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42998717</v>
      </c>
      <c r="K81" s="7">
        <v>93127682</v>
      </c>
    </row>
    <row r="82" spans="1:11" ht="12.75">
      <c r="A82" s="203" t="s">
        <v>204</v>
      </c>
      <c r="B82" s="204"/>
      <c r="C82" s="204"/>
      <c r="D82" s="204"/>
      <c r="E82" s="204"/>
      <c r="F82" s="204"/>
      <c r="G82" s="204"/>
      <c r="H82" s="205"/>
      <c r="I82" s="1">
        <v>75</v>
      </c>
      <c r="J82" s="50">
        <f>J83-J84</f>
        <v>-8857790</v>
      </c>
      <c r="K82" s="50">
        <f>K83-K84</f>
        <v>-9186353</v>
      </c>
    </row>
    <row r="83" spans="1:11" ht="12.75">
      <c r="A83" s="212" t="s">
        <v>141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/>
      <c r="K83" s="7"/>
    </row>
    <row r="84" spans="1:11" ht="12.75">
      <c r="A84" s="212" t="s">
        <v>142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8857790</v>
      </c>
      <c r="K84" s="7">
        <v>9186353</v>
      </c>
    </row>
    <row r="85" spans="1:11" ht="12.75">
      <c r="A85" s="203" t="s">
        <v>143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50">
        <f>SUM(J87:J89)</f>
        <v>2899285</v>
      </c>
      <c r="K86" s="50">
        <f>SUM(K87:K89)</f>
        <v>5708408</v>
      </c>
    </row>
    <row r="87" spans="1:11" ht="12.75">
      <c r="A87" s="203" t="s">
        <v>103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2899285</v>
      </c>
      <c r="K87" s="7">
        <v>3629490</v>
      </c>
    </row>
    <row r="88" spans="1:11" ht="12.75">
      <c r="A88" s="203" t="s">
        <v>104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105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>
        <v>2078918</v>
      </c>
    </row>
    <row r="90" spans="1:11" ht="12.75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50">
        <f>SUM(J91:J99)</f>
        <v>49361785</v>
      </c>
      <c r="K90" s="50">
        <f>SUM(K91:K99)</f>
        <v>900119</v>
      </c>
    </row>
    <row r="91" spans="1:11" ht="12.75">
      <c r="A91" s="203" t="s">
        <v>106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208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49347353</v>
      </c>
      <c r="K93" s="7">
        <v>886661</v>
      </c>
    </row>
    <row r="94" spans="1:11" ht="12.75">
      <c r="A94" s="203" t="s">
        <v>209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210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211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70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68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14432</v>
      </c>
      <c r="K98" s="7">
        <v>13458</v>
      </c>
    </row>
    <row r="99" spans="1:11" ht="12.75">
      <c r="A99" s="203" t="s">
        <v>69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0">
        <f>SUM(J101:J112)</f>
        <v>64559086</v>
      </c>
      <c r="K100" s="50">
        <f>SUM(K101:K112)</f>
        <v>138690556</v>
      </c>
    </row>
    <row r="101" spans="1:11" ht="12.75">
      <c r="A101" s="203" t="s">
        <v>106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208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10857398</v>
      </c>
      <c r="K103" s="7">
        <v>50417793</v>
      </c>
    </row>
    <row r="104" spans="1:11" ht="12.75">
      <c r="A104" s="203" t="s">
        <v>209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66762</v>
      </c>
      <c r="K104" s="7">
        <v>117412</v>
      </c>
    </row>
    <row r="105" spans="1:11" ht="12.75">
      <c r="A105" s="203" t="s">
        <v>210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37114432</v>
      </c>
      <c r="K105" s="7">
        <v>48159907</v>
      </c>
    </row>
    <row r="106" spans="1:11" ht="12.75">
      <c r="A106" s="203" t="s">
        <v>211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70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71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2592110</v>
      </c>
      <c r="K108" s="7">
        <v>4042741</v>
      </c>
    </row>
    <row r="109" spans="1:11" ht="12.75">
      <c r="A109" s="203" t="s">
        <v>72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13253853</v>
      </c>
      <c r="K109" s="7">
        <v>32416395</v>
      </c>
    </row>
    <row r="110" spans="1:11" ht="12.75">
      <c r="A110" s="203" t="s">
        <v>75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73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674531</v>
      </c>
      <c r="K111" s="7"/>
    </row>
    <row r="112" spans="1:11" ht="12.75">
      <c r="A112" s="203" t="s">
        <v>74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/>
      <c r="K112" s="7">
        <v>3536308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9605</v>
      </c>
      <c r="K113" s="7">
        <v>26930</v>
      </c>
    </row>
    <row r="114" spans="1:11" ht="12.75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0">
        <f>J69+J86+J90+J100+J113</f>
        <v>171141554</v>
      </c>
      <c r="K114" s="50">
        <f>K69+K86+K90+K100+K113</f>
        <v>149180278</v>
      </c>
    </row>
    <row r="115" spans="1:11" ht="12.75">
      <c r="A115" s="222" t="s">
        <v>37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09" t="s">
        <v>274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7" t="s">
        <v>151</v>
      </c>
      <c r="B117" s="198"/>
      <c r="C117" s="198"/>
      <c r="D117" s="198"/>
      <c r="E117" s="198"/>
      <c r="F117" s="198"/>
      <c r="G117" s="198"/>
      <c r="H117" s="198"/>
      <c r="I117" s="228"/>
      <c r="J117" s="228"/>
      <c r="K117" s="229"/>
    </row>
    <row r="118" spans="1:11" ht="12.75">
      <c r="A118" s="203" t="s">
        <v>5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15" t="s">
        <v>6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/>
      <c r="K119" s="8"/>
    </row>
    <row r="120" spans="1:11" ht="12.75">
      <c r="A120" s="218" t="s">
        <v>275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3">
      <selection activeCell="M36" sqref="M36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85" t="s">
        <v>128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2.75" customHeight="1">
      <c r="A2" s="239" t="s">
        <v>305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32" t="s">
        <v>304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>
      <c r="A4" s="231" t="s">
        <v>39</v>
      </c>
      <c r="B4" s="231"/>
      <c r="C4" s="231"/>
      <c r="D4" s="231"/>
      <c r="E4" s="231"/>
      <c r="F4" s="231"/>
      <c r="G4" s="231"/>
      <c r="H4" s="231"/>
      <c r="I4" s="55" t="s">
        <v>244</v>
      </c>
      <c r="J4" s="230" t="s">
        <v>282</v>
      </c>
      <c r="K4" s="230"/>
      <c r="L4" s="230" t="s">
        <v>283</v>
      </c>
      <c r="M4" s="230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5"/>
      <c r="J5" s="57" t="s">
        <v>278</v>
      </c>
      <c r="K5" s="57" t="s">
        <v>279</v>
      </c>
      <c r="L5" s="57" t="s">
        <v>278</v>
      </c>
      <c r="M5" s="57" t="s">
        <v>279</v>
      </c>
    </row>
    <row r="6" spans="1:13" ht="12.75">
      <c r="A6" s="230">
        <v>1</v>
      </c>
      <c r="B6" s="230"/>
      <c r="C6" s="230"/>
      <c r="D6" s="230"/>
      <c r="E6" s="230"/>
      <c r="F6" s="230"/>
      <c r="G6" s="230"/>
      <c r="H6" s="230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199"/>
      <c r="I7" s="3">
        <v>111</v>
      </c>
      <c r="J7" s="51">
        <f>SUM(J8:J9)</f>
        <v>30072901</v>
      </c>
      <c r="K7" s="51">
        <f>SUM(K8:K9)</f>
        <v>30072901</v>
      </c>
      <c r="L7" s="51">
        <f>SUM(L8:L9)</f>
        <v>26594457</v>
      </c>
      <c r="M7" s="51">
        <f>SUM(M8:M9)</f>
        <v>26594457</v>
      </c>
    </row>
    <row r="8" spans="1:13" ht="12.75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28725848</v>
      </c>
      <c r="K8" s="7">
        <v>28725848</v>
      </c>
      <c r="L8" s="7">
        <v>25081968</v>
      </c>
      <c r="M8" s="7">
        <v>25081968</v>
      </c>
    </row>
    <row r="9" spans="1:13" ht="12.75">
      <c r="A9" s="200" t="s">
        <v>79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1347053</v>
      </c>
      <c r="K9" s="7">
        <v>1347053</v>
      </c>
      <c r="L9" s="7">
        <v>1512489</v>
      </c>
      <c r="M9" s="7">
        <v>1512489</v>
      </c>
    </row>
    <row r="10" spans="1:13" ht="12.75">
      <c r="A10" s="200" t="s">
        <v>9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0">
        <f>J11+J12+J16+J20+J21+J22+J25+J26</f>
        <v>37642180</v>
      </c>
      <c r="K10" s="50">
        <f>K11+K12+K16+K20+K21+K22+K25+K26</f>
        <v>37642180</v>
      </c>
      <c r="L10" s="50">
        <f>L11+L12+L16+L20+L21+L22+L25+L26</f>
        <v>35103382</v>
      </c>
      <c r="M10" s="50">
        <f>M11+M12+M16+M20+M21+M22+M25+M26</f>
        <v>35103382</v>
      </c>
    </row>
    <row r="11" spans="1:13" ht="12.75">
      <c r="A11" s="200" t="s">
        <v>80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460995</v>
      </c>
      <c r="K11" s="7">
        <v>460995</v>
      </c>
      <c r="L11" s="7">
        <v>-97449</v>
      </c>
      <c r="M11" s="7">
        <v>-97449</v>
      </c>
    </row>
    <row r="12" spans="1:13" ht="12.75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0">
        <f>SUM(J13:J15)</f>
        <v>19171638</v>
      </c>
      <c r="K12" s="50">
        <f>SUM(K13:K15)</f>
        <v>19171638</v>
      </c>
      <c r="L12" s="50">
        <f>SUM(L13:L15)</f>
        <v>18025332</v>
      </c>
      <c r="M12" s="50">
        <f>SUM(M13:M15)</f>
        <v>18025332</v>
      </c>
    </row>
    <row r="13" spans="1:13" ht="12.75">
      <c r="A13" s="203" t="s">
        <v>120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16036204</v>
      </c>
      <c r="K13" s="7">
        <v>16036204</v>
      </c>
      <c r="L13" s="7">
        <v>15071137</v>
      </c>
      <c r="M13" s="7">
        <v>15071137</v>
      </c>
    </row>
    <row r="14" spans="1:13" ht="12.75">
      <c r="A14" s="203" t="s">
        <v>121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179252</v>
      </c>
      <c r="K14" s="7">
        <v>179252</v>
      </c>
      <c r="L14" s="7">
        <v>203606</v>
      </c>
      <c r="M14" s="7">
        <v>203606</v>
      </c>
    </row>
    <row r="15" spans="1:13" ht="12.75">
      <c r="A15" s="203" t="s">
        <v>41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2956182</v>
      </c>
      <c r="K15" s="7">
        <v>2956182</v>
      </c>
      <c r="L15" s="7">
        <v>2750589</v>
      </c>
      <c r="M15" s="7">
        <v>2750589</v>
      </c>
    </row>
    <row r="16" spans="1:13" ht="12.75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0">
        <f>SUM(J17:J19)</f>
        <v>11268698</v>
      </c>
      <c r="K16" s="50">
        <f>SUM(K17:K19)</f>
        <v>11268698</v>
      </c>
      <c r="L16" s="50">
        <f>SUM(L17:L19)</f>
        <v>9312826</v>
      </c>
      <c r="M16" s="50">
        <f>SUM(M17:M19)</f>
        <v>9312826</v>
      </c>
    </row>
    <row r="17" spans="1:13" ht="12.75">
      <c r="A17" s="203" t="s">
        <v>42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6751956</v>
      </c>
      <c r="K17" s="7">
        <v>6751956</v>
      </c>
      <c r="L17" s="7">
        <v>5711604</v>
      </c>
      <c r="M17" s="7">
        <v>5711604</v>
      </c>
    </row>
    <row r="18" spans="1:13" ht="12.75">
      <c r="A18" s="203" t="s">
        <v>43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2855782</v>
      </c>
      <c r="K18" s="7">
        <v>2855782</v>
      </c>
      <c r="L18" s="7">
        <v>2229312</v>
      </c>
      <c r="M18" s="7">
        <v>2229312</v>
      </c>
    </row>
    <row r="19" spans="1:13" ht="12.75">
      <c r="A19" s="203" t="s">
        <v>44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1660960</v>
      </c>
      <c r="K19" s="7">
        <v>1660960</v>
      </c>
      <c r="L19" s="7">
        <v>1371910</v>
      </c>
      <c r="M19" s="7">
        <v>1371910</v>
      </c>
    </row>
    <row r="20" spans="1:13" ht="12.75">
      <c r="A20" s="200" t="s">
        <v>81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3999984</v>
      </c>
      <c r="K20" s="7">
        <v>3999984</v>
      </c>
      <c r="L20" s="7">
        <v>3844186</v>
      </c>
      <c r="M20" s="7">
        <v>3844186</v>
      </c>
    </row>
    <row r="21" spans="1:13" ht="12.75">
      <c r="A21" s="200" t="s">
        <v>82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2647943</v>
      </c>
      <c r="K21" s="7">
        <v>2647943</v>
      </c>
      <c r="L21" s="7">
        <v>3955743</v>
      </c>
      <c r="M21" s="7">
        <v>3955743</v>
      </c>
    </row>
    <row r="22" spans="1:13" ht="12.75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3" t="s">
        <v>111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112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0" t="s">
        <v>83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.75">
      <c r="A26" s="200" t="s">
        <v>35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92922</v>
      </c>
      <c r="K26" s="7">
        <v>92922</v>
      </c>
      <c r="L26" s="7">
        <v>62744</v>
      </c>
      <c r="M26" s="7">
        <v>62744</v>
      </c>
    </row>
    <row r="27" spans="1:13" ht="12.75">
      <c r="A27" s="200" t="s">
        <v>178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0">
        <f>SUM(J28:J32)</f>
        <v>287872</v>
      </c>
      <c r="K27" s="50">
        <f>SUM(K28:K32)</f>
        <v>287872</v>
      </c>
      <c r="L27" s="50">
        <f>SUM(L28:L32)</f>
        <v>330151</v>
      </c>
      <c r="M27" s="50">
        <f>SUM(M28:M32)</f>
        <v>330151</v>
      </c>
    </row>
    <row r="28" spans="1:13" ht="12.75">
      <c r="A28" s="200" t="s">
        <v>192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/>
      <c r="M28" s="7"/>
    </row>
    <row r="29" spans="1:13" ht="12.75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287872</v>
      </c>
      <c r="K29" s="7">
        <v>287872</v>
      </c>
      <c r="L29" s="7">
        <v>330151</v>
      </c>
      <c r="M29" s="7">
        <v>330151</v>
      </c>
    </row>
    <row r="30" spans="1:13" ht="12.75">
      <c r="A30" s="200" t="s">
        <v>113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.75">
      <c r="A31" s="200" t="s">
        <v>188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.75">
      <c r="A32" s="200" t="s">
        <v>114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</row>
    <row r="33" spans="1:13" ht="12.75">
      <c r="A33" s="200" t="s">
        <v>179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0">
        <f>SUM(J34:J37)</f>
        <v>1576383</v>
      </c>
      <c r="K33" s="50">
        <f>SUM(K34:K37)</f>
        <v>1576383</v>
      </c>
      <c r="L33" s="50">
        <f>SUM(L34:L37)</f>
        <v>1007579</v>
      </c>
      <c r="M33" s="50">
        <f>SUM(M34:M37)</f>
        <v>1007579</v>
      </c>
    </row>
    <row r="34" spans="1:13" ht="12.75">
      <c r="A34" s="200" t="s">
        <v>46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</row>
    <row r="35" spans="1:13" ht="12.75">
      <c r="A35" s="200" t="s">
        <v>45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1576383</v>
      </c>
      <c r="K35" s="7">
        <v>1576383</v>
      </c>
      <c r="L35" s="7">
        <v>1007579</v>
      </c>
      <c r="M35" s="7">
        <v>1007579</v>
      </c>
    </row>
    <row r="36" spans="1:13" ht="12.75">
      <c r="A36" s="200" t="s">
        <v>189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.75">
      <c r="A37" s="200" t="s">
        <v>47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/>
      <c r="M37" s="7"/>
    </row>
    <row r="38" spans="1:13" ht="12.75">
      <c r="A38" s="200" t="s">
        <v>160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161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190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191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180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0">
        <f>J7+J27+J38+J40</f>
        <v>30360773</v>
      </c>
      <c r="K42" s="50">
        <f>K7+K27+K38+K40</f>
        <v>30360773</v>
      </c>
      <c r="L42" s="50">
        <f>L7+L27+L38+L40</f>
        <v>26924608</v>
      </c>
      <c r="M42" s="50">
        <f>M7+M27+M38+M40</f>
        <v>26924608</v>
      </c>
    </row>
    <row r="43" spans="1:13" ht="12.75">
      <c r="A43" s="200" t="s">
        <v>181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0">
        <f>J10+J33+J39+J41</f>
        <v>39218563</v>
      </c>
      <c r="K43" s="50">
        <f>K10+K33+K39+K41</f>
        <v>39218563</v>
      </c>
      <c r="L43" s="50">
        <f>L10+L33+L39+L41</f>
        <v>36110961</v>
      </c>
      <c r="M43" s="50">
        <f>M10+M33+M39+M41</f>
        <v>36110961</v>
      </c>
    </row>
    <row r="44" spans="1:13" ht="12.75">
      <c r="A44" s="200" t="s">
        <v>201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0">
        <f>J42-J43</f>
        <v>-8857790</v>
      </c>
      <c r="K44" s="50">
        <f>K42-K43</f>
        <v>-8857790</v>
      </c>
      <c r="L44" s="50">
        <f>L42-L43</f>
        <v>-9186353</v>
      </c>
      <c r="M44" s="50">
        <f>M42-M43</f>
        <v>-9186353</v>
      </c>
    </row>
    <row r="45" spans="1:13" ht="12.75">
      <c r="A45" s="212" t="s">
        <v>183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12" t="s">
        <v>184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0">
        <f>IF(J43&gt;J42,J43-J42,0)</f>
        <v>8857790</v>
      </c>
      <c r="K46" s="50">
        <f>IF(K43&gt;K42,K43-K42,0)</f>
        <v>8857790</v>
      </c>
      <c r="L46" s="50">
        <f>IF(L43&gt;L42,L43-L42,0)</f>
        <v>9186353</v>
      </c>
      <c r="M46" s="50">
        <f>IF(M43&gt;M42,M43-M42,0)</f>
        <v>9186353</v>
      </c>
    </row>
    <row r="47" spans="1:13" ht="12.75">
      <c r="A47" s="200" t="s">
        <v>182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0" t="s">
        <v>202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0">
        <f>J44-J47</f>
        <v>-8857790</v>
      </c>
      <c r="K48" s="50">
        <f>K44-K47</f>
        <v>-8857790</v>
      </c>
      <c r="L48" s="50">
        <f>L44-L47</f>
        <v>-9186353</v>
      </c>
      <c r="M48" s="50">
        <f>M44-M47</f>
        <v>-9186353</v>
      </c>
    </row>
    <row r="49" spans="1:13" ht="12.75">
      <c r="A49" s="212" t="s">
        <v>157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33" t="s">
        <v>185</v>
      </c>
      <c r="B50" s="234"/>
      <c r="C50" s="234"/>
      <c r="D50" s="234"/>
      <c r="E50" s="234"/>
      <c r="F50" s="234"/>
      <c r="G50" s="234"/>
      <c r="H50" s="235"/>
      <c r="I50" s="2">
        <v>154</v>
      </c>
      <c r="J50" s="58">
        <f>IF(J48&lt;0,-J48,0)</f>
        <v>8857790</v>
      </c>
      <c r="K50" s="58">
        <f>IF(K48&lt;0,-K48,0)</f>
        <v>8857790</v>
      </c>
      <c r="L50" s="58">
        <f>IF(L48&lt;0,-L48,0)</f>
        <v>9186353</v>
      </c>
      <c r="M50" s="58">
        <f>IF(M48&lt;0,-M48,0)</f>
        <v>9186353</v>
      </c>
    </row>
    <row r="51" spans="1:13" ht="12.75" customHeight="1">
      <c r="A51" s="209" t="s">
        <v>276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7" t="s">
        <v>152</v>
      </c>
      <c r="B52" s="198"/>
      <c r="C52" s="198"/>
      <c r="D52" s="198"/>
      <c r="E52" s="198"/>
      <c r="F52" s="198"/>
      <c r="G52" s="198"/>
      <c r="H52" s="198"/>
      <c r="I52" s="52"/>
      <c r="J52" s="52"/>
      <c r="K52" s="52"/>
      <c r="L52" s="52"/>
      <c r="M52" s="59"/>
    </row>
    <row r="53" spans="1:13" ht="12.75">
      <c r="A53" s="236" t="s">
        <v>199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200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09" t="s">
        <v>154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7" t="s">
        <v>169</v>
      </c>
      <c r="B56" s="198"/>
      <c r="C56" s="198"/>
      <c r="D56" s="198"/>
      <c r="E56" s="198"/>
      <c r="F56" s="198"/>
      <c r="G56" s="198"/>
      <c r="H56" s="199"/>
      <c r="I56" s="9">
        <v>157</v>
      </c>
      <c r="J56" s="6"/>
      <c r="K56" s="6"/>
      <c r="L56" s="6"/>
      <c r="M56" s="6"/>
    </row>
    <row r="57" spans="1:13" ht="12.75">
      <c r="A57" s="200" t="s">
        <v>186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0" t="s">
        <v>193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.75">
      <c r="A59" s="200" t="s">
        <v>194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.75">
      <c r="A60" s="200" t="s">
        <v>30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.75">
      <c r="A61" s="200" t="s">
        <v>195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.75">
      <c r="A62" s="200" t="s">
        <v>196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197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198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00" t="s">
        <v>187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.75">
      <c r="A66" s="200" t="s">
        <v>158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0" t="s">
        <v>159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43" t="s">
        <v>277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153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36" t="s">
        <v>199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40" t="s">
        <v>200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1">
      <selection activeCell="M57" sqref="M57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47" t="s">
        <v>162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52" t="s">
        <v>305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33.75">
      <c r="A4" s="248" t="s">
        <v>39</v>
      </c>
      <c r="B4" s="248"/>
      <c r="C4" s="248"/>
      <c r="D4" s="248"/>
      <c r="E4" s="248"/>
      <c r="F4" s="248"/>
      <c r="G4" s="248"/>
      <c r="H4" s="248"/>
      <c r="I4" s="63" t="s">
        <v>244</v>
      </c>
      <c r="J4" s="64" t="s">
        <v>282</v>
      </c>
      <c r="K4" s="64" t="s">
        <v>283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7">
        <v>2</v>
      </c>
      <c r="J5" s="68" t="s">
        <v>247</v>
      </c>
      <c r="K5" s="68" t="s">
        <v>248</v>
      </c>
    </row>
    <row r="6" spans="1:11" ht="12.75">
      <c r="A6" s="209" t="s">
        <v>130</v>
      </c>
      <c r="B6" s="225"/>
      <c r="C6" s="225"/>
      <c r="D6" s="225"/>
      <c r="E6" s="225"/>
      <c r="F6" s="225"/>
      <c r="G6" s="225"/>
      <c r="H6" s="225"/>
      <c r="I6" s="249"/>
      <c r="J6" s="249"/>
      <c r="K6" s="250"/>
    </row>
    <row r="7" spans="1:11" ht="12.75">
      <c r="A7" s="203" t="s">
        <v>164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20954124</v>
      </c>
      <c r="K7" s="7">
        <v>17412708</v>
      </c>
    </row>
    <row r="8" spans="1:11" ht="12.75">
      <c r="A8" s="203" t="s">
        <v>93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94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95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96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265330</v>
      </c>
      <c r="K11" s="7">
        <v>47211</v>
      </c>
    </row>
    <row r="12" spans="1:11" ht="12.75">
      <c r="A12" s="200" t="s">
        <v>163</v>
      </c>
      <c r="B12" s="201"/>
      <c r="C12" s="201"/>
      <c r="D12" s="201"/>
      <c r="E12" s="201"/>
      <c r="F12" s="201"/>
      <c r="G12" s="201"/>
      <c r="H12" s="201"/>
      <c r="I12" s="1">
        <v>6</v>
      </c>
      <c r="J12" s="61">
        <f>SUM(J7:J11)</f>
        <v>21219454</v>
      </c>
      <c r="K12" s="50">
        <f>SUM(K7:K11)</f>
        <v>17459919</v>
      </c>
    </row>
    <row r="13" spans="1:11" ht="12.75">
      <c r="A13" s="203" t="s">
        <v>97</v>
      </c>
      <c r="B13" s="204"/>
      <c r="C13" s="204"/>
      <c r="D13" s="204"/>
      <c r="E13" s="204"/>
      <c r="F13" s="204"/>
      <c r="G13" s="204"/>
      <c r="H13" s="204"/>
      <c r="I13" s="1">
        <v>7</v>
      </c>
      <c r="J13" s="5">
        <v>16448779</v>
      </c>
      <c r="K13" s="7">
        <v>8083690</v>
      </c>
    </row>
    <row r="14" spans="1:11" ht="12.75">
      <c r="A14" s="203" t="s">
        <v>98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8157614</v>
      </c>
      <c r="K14" s="7">
        <v>4067067</v>
      </c>
    </row>
    <row r="15" spans="1:11" ht="12.75">
      <c r="A15" s="203" t="s">
        <v>99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100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849351</v>
      </c>
      <c r="K16" s="7">
        <v>893394</v>
      </c>
    </row>
    <row r="17" spans="1:11" ht="12.75">
      <c r="A17" s="203" t="s">
        <v>101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636779</v>
      </c>
      <c r="K17" s="7">
        <v>1223776</v>
      </c>
    </row>
    <row r="18" spans="1:11" ht="12.75">
      <c r="A18" s="203" t="s">
        <v>102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>
        <v>3683666</v>
      </c>
      <c r="K18" s="7">
        <v>3211681</v>
      </c>
    </row>
    <row r="19" spans="1:11" ht="12.75">
      <c r="A19" s="200" t="s">
        <v>32</v>
      </c>
      <c r="B19" s="201"/>
      <c r="C19" s="201"/>
      <c r="D19" s="201"/>
      <c r="E19" s="201"/>
      <c r="F19" s="201"/>
      <c r="G19" s="201"/>
      <c r="H19" s="201"/>
      <c r="I19" s="1">
        <v>13</v>
      </c>
      <c r="J19" s="61">
        <f>SUM(J13:J18)</f>
        <v>29776189</v>
      </c>
      <c r="K19" s="50">
        <f>SUM(K13:K18)</f>
        <v>17479608</v>
      </c>
    </row>
    <row r="20" spans="1:11" ht="12.75">
      <c r="A20" s="200" t="s">
        <v>84</v>
      </c>
      <c r="B20" s="254"/>
      <c r="C20" s="254"/>
      <c r="D20" s="254"/>
      <c r="E20" s="254"/>
      <c r="F20" s="254"/>
      <c r="G20" s="254"/>
      <c r="H20" s="255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06" t="s">
        <v>85</v>
      </c>
      <c r="B21" s="256"/>
      <c r="C21" s="256"/>
      <c r="D21" s="256"/>
      <c r="E21" s="256"/>
      <c r="F21" s="256"/>
      <c r="G21" s="256"/>
      <c r="H21" s="257"/>
      <c r="I21" s="1">
        <v>15</v>
      </c>
      <c r="J21" s="61">
        <f>IF(J19&gt;J12,J19-J12,0)</f>
        <v>8556735</v>
      </c>
      <c r="K21" s="50">
        <f>IF(K19&gt;K12,K19-K12,0)</f>
        <v>19689</v>
      </c>
    </row>
    <row r="22" spans="1:11" ht="12.75">
      <c r="A22" s="209" t="s">
        <v>131</v>
      </c>
      <c r="B22" s="225"/>
      <c r="C22" s="225"/>
      <c r="D22" s="225"/>
      <c r="E22" s="225"/>
      <c r="F22" s="225"/>
      <c r="G22" s="225"/>
      <c r="H22" s="225"/>
      <c r="I22" s="249"/>
      <c r="J22" s="249"/>
      <c r="K22" s="250"/>
    </row>
    <row r="23" spans="1:11" ht="12.75">
      <c r="A23" s="203" t="s">
        <v>136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137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284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285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138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0" t="s">
        <v>90</v>
      </c>
      <c r="B28" s="201"/>
      <c r="C28" s="201"/>
      <c r="D28" s="201"/>
      <c r="E28" s="201"/>
      <c r="F28" s="201"/>
      <c r="G28" s="201"/>
      <c r="H28" s="201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129953</v>
      </c>
      <c r="K29" s="7">
        <v>60297</v>
      </c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0" t="s">
        <v>33</v>
      </c>
      <c r="B32" s="201"/>
      <c r="C32" s="201"/>
      <c r="D32" s="201"/>
      <c r="E32" s="201"/>
      <c r="F32" s="201"/>
      <c r="G32" s="201"/>
      <c r="H32" s="201"/>
      <c r="I32" s="1">
        <v>25</v>
      </c>
      <c r="J32" s="61">
        <f>SUM(J29:J31)</f>
        <v>129953</v>
      </c>
      <c r="K32" s="50">
        <f>SUM(K29:K31)</f>
        <v>60297</v>
      </c>
    </row>
    <row r="33" spans="1:11" ht="12.75">
      <c r="A33" s="200" t="s">
        <v>86</v>
      </c>
      <c r="B33" s="201"/>
      <c r="C33" s="201"/>
      <c r="D33" s="201"/>
      <c r="E33" s="201"/>
      <c r="F33" s="201"/>
      <c r="G33" s="201"/>
      <c r="H33" s="201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0" t="s">
        <v>87</v>
      </c>
      <c r="B34" s="201"/>
      <c r="C34" s="201"/>
      <c r="D34" s="201"/>
      <c r="E34" s="201"/>
      <c r="F34" s="201"/>
      <c r="G34" s="201"/>
      <c r="H34" s="201"/>
      <c r="I34" s="1">
        <v>27</v>
      </c>
      <c r="J34" s="61">
        <f>IF(J32&gt;J28,J32-J28,0)</f>
        <v>129953</v>
      </c>
      <c r="K34" s="50">
        <f>IF(K32&gt;K28,K32-K28,0)</f>
        <v>60297</v>
      </c>
    </row>
    <row r="35" spans="1:11" ht="12.75">
      <c r="A35" s="209" t="s">
        <v>132</v>
      </c>
      <c r="B35" s="225"/>
      <c r="C35" s="225"/>
      <c r="D35" s="225"/>
      <c r="E35" s="225"/>
      <c r="F35" s="225"/>
      <c r="G35" s="225"/>
      <c r="H35" s="225"/>
      <c r="I35" s="249">
        <v>0</v>
      </c>
      <c r="J35" s="249"/>
      <c r="K35" s="250"/>
    </row>
    <row r="36" spans="1:11" ht="12.75">
      <c r="A36" s="203" t="s">
        <v>144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23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10000000</v>
      </c>
      <c r="K37" s="7"/>
    </row>
    <row r="38" spans="1:11" ht="12.75">
      <c r="A38" s="203" t="s">
        <v>24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>
        <v>12942</v>
      </c>
      <c r="K38" s="7">
        <v>9538</v>
      </c>
    </row>
    <row r="39" spans="1:11" ht="12.75">
      <c r="A39" s="200" t="s">
        <v>34</v>
      </c>
      <c r="B39" s="201"/>
      <c r="C39" s="201"/>
      <c r="D39" s="201"/>
      <c r="E39" s="201"/>
      <c r="F39" s="201"/>
      <c r="G39" s="201"/>
      <c r="H39" s="201"/>
      <c r="I39" s="1">
        <v>31</v>
      </c>
      <c r="J39" s="61">
        <f>SUM(J36:J38)</f>
        <v>10012942</v>
      </c>
      <c r="K39" s="50">
        <f>SUM(K36:K38)</f>
        <v>9538</v>
      </c>
    </row>
    <row r="40" spans="1:11" ht="12.75">
      <c r="A40" s="203" t="s">
        <v>25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1116985</v>
      </c>
      <c r="K40" s="7"/>
    </row>
    <row r="41" spans="1:11" ht="12.75">
      <c r="A41" s="203" t="s">
        <v>26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27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28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29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>
        <v>360000</v>
      </c>
      <c r="K44" s="7"/>
    </row>
    <row r="45" spans="1:11" ht="12.75">
      <c r="A45" s="200" t="s">
        <v>122</v>
      </c>
      <c r="B45" s="201"/>
      <c r="C45" s="201"/>
      <c r="D45" s="201"/>
      <c r="E45" s="201"/>
      <c r="F45" s="201"/>
      <c r="G45" s="201"/>
      <c r="H45" s="201"/>
      <c r="I45" s="1">
        <v>37</v>
      </c>
      <c r="J45" s="61">
        <f>SUM(J40:J44)</f>
        <v>1476985</v>
      </c>
      <c r="K45" s="50">
        <f>SUM(K40:K44)</f>
        <v>0</v>
      </c>
    </row>
    <row r="46" spans="1:11" ht="12.75">
      <c r="A46" s="200" t="s">
        <v>134</v>
      </c>
      <c r="B46" s="201"/>
      <c r="C46" s="201"/>
      <c r="D46" s="201"/>
      <c r="E46" s="201"/>
      <c r="F46" s="201"/>
      <c r="G46" s="201"/>
      <c r="H46" s="201"/>
      <c r="I46" s="1">
        <v>38</v>
      </c>
      <c r="J46" s="61">
        <f>IF(J39&gt;J45,J39-J45,0)</f>
        <v>8535957</v>
      </c>
      <c r="K46" s="50">
        <f>IF(K39&gt;K45,K39-K45,0)</f>
        <v>9538</v>
      </c>
    </row>
    <row r="47" spans="1:11" ht="12.75">
      <c r="A47" s="200" t="s">
        <v>135</v>
      </c>
      <c r="B47" s="201"/>
      <c r="C47" s="201"/>
      <c r="D47" s="201"/>
      <c r="E47" s="201"/>
      <c r="F47" s="201"/>
      <c r="G47" s="201"/>
      <c r="H47" s="201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0" t="s">
        <v>123</v>
      </c>
      <c r="B48" s="201"/>
      <c r="C48" s="201"/>
      <c r="D48" s="201"/>
      <c r="E48" s="201"/>
      <c r="F48" s="201"/>
      <c r="G48" s="201"/>
      <c r="H48" s="201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0" t="s">
        <v>12</v>
      </c>
      <c r="B49" s="201"/>
      <c r="C49" s="201"/>
      <c r="D49" s="201"/>
      <c r="E49" s="201"/>
      <c r="F49" s="201"/>
      <c r="G49" s="201"/>
      <c r="H49" s="201"/>
      <c r="I49" s="1">
        <v>41</v>
      </c>
      <c r="J49" s="61">
        <f>IF(J21-J20+J34-J33+J47-J46&gt;0,J21-J20+J34-J33+J47-J46,0)</f>
        <v>150731</v>
      </c>
      <c r="K49" s="50">
        <f>IF(K21-K20+K34-K33+K47-K46&gt;0,K21-K20+K34-K33+K47-K46,0)</f>
        <v>70448</v>
      </c>
    </row>
    <row r="50" spans="1:11" ht="12.75">
      <c r="A50" s="200" t="s">
        <v>133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>
        <v>625204</v>
      </c>
      <c r="K50" s="7">
        <v>317267</v>
      </c>
    </row>
    <row r="51" spans="1:11" ht="12.75">
      <c r="A51" s="200" t="s">
        <v>145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146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>
        <f>J49</f>
        <v>150731</v>
      </c>
      <c r="K52" s="7">
        <f>K49</f>
        <v>70448</v>
      </c>
    </row>
    <row r="53" spans="1:11" ht="12.75">
      <c r="A53" s="206" t="s">
        <v>147</v>
      </c>
      <c r="B53" s="207"/>
      <c r="C53" s="207"/>
      <c r="D53" s="207"/>
      <c r="E53" s="207"/>
      <c r="F53" s="207"/>
      <c r="G53" s="207"/>
      <c r="H53" s="207"/>
      <c r="I53" s="4">
        <v>45</v>
      </c>
      <c r="J53" s="62">
        <f>J50+J51-J52</f>
        <v>474473</v>
      </c>
      <c r="K53" s="58">
        <f>K50+K51-K52</f>
        <v>246819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7">
      <selection activeCell="M16" sqref="M16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64" t="s">
        <v>245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70"/>
    </row>
    <row r="2" spans="1:12" ht="15.75">
      <c r="A2" s="39"/>
      <c r="B2" s="69"/>
      <c r="C2" s="274" t="s">
        <v>246</v>
      </c>
      <c r="D2" s="274"/>
      <c r="E2" s="72" t="s">
        <v>286</v>
      </c>
      <c r="F2" s="40" t="s">
        <v>215</v>
      </c>
      <c r="G2" s="275" t="s">
        <v>287</v>
      </c>
      <c r="H2" s="276"/>
      <c r="I2" s="69"/>
      <c r="J2" s="69"/>
      <c r="K2" s="69"/>
      <c r="L2" s="73"/>
    </row>
    <row r="3" spans="1:11" ht="23.25">
      <c r="A3" s="277" t="s">
        <v>39</v>
      </c>
      <c r="B3" s="277"/>
      <c r="C3" s="277"/>
      <c r="D3" s="277"/>
      <c r="E3" s="277"/>
      <c r="F3" s="277"/>
      <c r="G3" s="277"/>
      <c r="H3" s="277"/>
      <c r="I3" s="76" t="s">
        <v>269</v>
      </c>
      <c r="J3" s="77" t="s">
        <v>124</v>
      </c>
      <c r="K3" s="77" t="s">
        <v>125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79">
        <v>2</v>
      </c>
      <c r="J4" s="78" t="s">
        <v>247</v>
      </c>
      <c r="K4" s="78" t="s">
        <v>248</v>
      </c>
    </row>
    <row r="5" spans="1:11" ht="12.75">
      <c r="A5" s="266" t="s">
        <v>249</v>
      </c>
      <c r="B5" s="267"/>
      <c r="C5" s="267"/>
      <c r="D5" s="267"/>
      <c r="E5" s="267"/>
      <c r="F5" s="267"/>
      <c r="G5" s="267"/>
      <c r="H5" s="267"/>
      <c r="I5" s="41">
        <v>1</v>
      </c>
      <c r="J5" s="42">
        <v>106168300</v>
      </c>
      <c r="K5" s="42">
        <v>106168300</v>
      </c>
    </row>
    <row r="6" spans="1:11" ht="12.75">
      <c r="A6" s="266" t="s">
        <v>250</v>
      </c>
      <c r="B6" s="267"/>
      <c r="C6" s="267"/>
      <c r="D6" s="267"/>
      <c r="E6" s="267"/>
      <c r="F6" s="267"/>
      <c r="G6" s="267"/>
      <c r="H6" s="267"/>
      <c r="I6" s="41">
        <v>2</v>
      </c>
      <c r="J6" s="43"/>
      <c r="K6" s="43"/>
    </row>
    <row r="7" spans="1:11" ht="12.75">
      <c r="A7" s="266" t="s">
        <v>251</v>
      </c>
      <c r="B7" s="267"/>
      <c r="C7" s="267"/>
      <c r="D7" s="267"/>
      <c r="E7" s="267"/>
      <c r="F7" s="267"/>
      <c r="G7" s="267"/>
      <c r="H7" s="267"/>
      <c r="I7" s="41">
        <v>3</v>
      </c>
      <c r="J7" s="43"/>
      <c r="K7" s="43"/>
    </row>
    <row r="8" spans="1:11" ht="12.75">
      <c r="A8" s="266" t="s">
        <v>252</v>
      </c>
      <c r="B8" s="267"/>
      <c r="C8" s="267"/>
      <c r="D8" s="267"/>
      <c r="E8" s="267"/>
      <c r="F8" s="267"/>
      <c r="G8" s="267"/>
      <c r="H8" s="267"/>
      <c r="I8" s="41">
        <v>4</v>
      </c>
      <c r="J8" s="43">
        <v>-42998717</v>
      </c>
      <c r="K8" s="43">
        <v>-93127682</v>
      </c>
    </row>
    <row r="9" spans="1:11" ht="12.75">
      <c r="A9" s="266" t="s">
        <v>253</v>
      </c>
      <c r="B9" s="267"/>
      <c r="C9" s="267"/>
      <c r="D9" s="267"/>
      <c r="E9" s="267"/>
      <c r="F9" s="267"/>
      <c r="G9" s="267"/>
      <c r="H9" s="267"/>
      <c r="I9" s="41">
        <v>5</v>
      </c>
      <c r="J9" s="43">
        <v>-8857790</v>
      </c>
      <c r="K9" s="43">
        <v>-9186353</v>
      </c>
    </row>
    <row r="10" spans="1:11" ht="12.75">
      <c r="A10" s="266" t="s">
        <v>254</v>
      </c>
      <c r="B10" s="267"/>
      <c r="C10" s="267"/>
      <c r="D10" s="267"/>
      <c r="E10" s="267"/>
      <c r="F10" s="267"/>
      <c r="G10" s="267"/>
      <c r="H10" s="267"/>
      <c r="I10" s="41">
        <v>6</v>
      </c>
      <c r="J10" s="43"/>
      <c r="K10" s="43"/>
    </row>
    <row r="11" spans="1:11" ht="12.75">
      <c r="A11" s="266" t="s">
        <v>255</v>
      </c>
      <c r="B11" s="267"/>
      <c r="C11" s="267"/>
      <c r="D11" s="267"/>
      <c r="E11" s="267"/>
      <c r="F11" s="267"/>
      <c r="G11" s="267"/>
      <c r="H11" s="267"/>
      <c r="I11" s="41">
        <v>7</v>
      </c>
      <c r="J11" s="43"/>
      <c r="K11" s="43"/>
    </row>
    <row r="12" spans="1:11" ht="12.75">
      <c r="A12" s="266" t="s">
        <v>256</v>
      </c>
      <c r="B12" s="267"/>
      <c r="C12" s="267"/>
      <c r="D12" s="267"/>
      <c r="E12" s="267"/>
      <c r="F12" s="267"/>
      <c r="G12" s="267"/>
      <c r="H12" s="267"/>
      <c r="I12" s="41">
        <v>8</v>
      </c>
      <c r="J12" s="43"/>
      <c r="K12" s="43"/>
    </row>
    <row r="13" spans="1:11" ht="12.75">
      <c r="A13" s="266" t="s">
        <v>257</v>
      </c>
      <c r="B13" s="267"/>
      <c r="C13" s="267"/>
      <c r="D13" s="267"/>
      <c r="E13" s="267"/>
      <c r="F13" s="267"/>
      <c r="G13" s="267"/>
      <c r="H13" s="267"/>
      <c r="I13" s="41">
        <v>9</v>
      </c>
      <c r="J13" s="43"/>
      <c r="K13" s="43"/>
    </row>
    <row r="14" spans="1:11" ht="12.75">
      <c r="A14" s="268" t="s">
        <v>258</v>
      </c>
      <c r="B14" s="269"/>
      <c r="C14" s="269"/>
      <c r="D14" s="269"/>
      <c r="E14" s="269"/>
      <c r="F14" s="269"/>
      <c r="G14" s="269"/>
      <c r="H14" s="269"/>
      <c r="I14" s="41">
        <v>10</v>
      </c>
      <c r="J14" s="74">
        <f>SUM(J5:J13)</f>
        <v>54311793</v>
      </c>
      <c r="K14" s="74">
        <f>SUM(K5:K13)</f>
        <v>3854265</v>
      </c>
    </row>
    <row r="15" spans="1:11" ht="12.75">
      <c r="A15" s="266" t="s">
        <v>259</v>
      </c>
      <c r="B15" s="267"/>
      <c r="C15" s="267"/>
      <c r="D15" s="267"/>
      <c r="E15" s="267"/>
      <c r="F15" s="267"/>
      <c r="G15" s="267"/>
      <c r="H15" s="267"/>
      <c r="I15" s="41">
        <v>11</v>
      </c>
      <c r="J15" s="43"/>
      <c r="K15" s="43"/>
    </row>
    <row r="16" spans="1:11" ht="12.75">
      <c r="A16" s="266" t="s">
        <v>260</v>
      </c>
      <c r="B16" s="267"/>
      <c r="C16" s="267"/>
      <c r="D16" s="267"/>
      <c r="E16" s="267"/>
      <c r="F16" s="267"/>
      <c r="G16" s="267"/>
      <c r="H16" s="267"/>
      <c r="I16" s="41">
        <v>12</v>
      </c>
      <c r="J16" s="43"/>
      <c r="K16" s="43"/>
    </row>
    <row r="17" spans="1:11" ht="12.75">
      <c r="A17" s="266" t="s">
        <v>261</v>
      </c>
      <c r="B17" s="267"/>
      <c r="C17" s="267"/>
      <c r="D17" s="267"/>
      <c r="E17" s="267"/>
      <c r="F17" s="267"/>
      <c r="G17" s="267"/>
      <c r="H17" s="267"/>
      <c r="I17" s="41">
        <v>13</v>
      </c>
      <c r="J17" s="43"/>
      <c r="K17" s="43"/>
    </row>
    <row r="18" spans="1:11" ht="12.75">
      <c r="A18" s="266" t="s">
        <v>262</v>
      </c>
      <c r="B18" s="267"/>
      <c r="C18" s="267"/>
      <c r="D18" s="267"/>
      <c r="E18" s="267"/>
      <c r="F18" s="267"/>
      <c r="G18" s="267"/>
      <c r="H18" s="267"/>
      <c r="I18" s="41">
        <v>14</v>
      </c>
      <c r="J18" s="43"/>
      <c r="K18" s="43"/>
    </row>
    <row r="19" spans="1:11" ht="12.75">
      <c r="A19" s="266" t="s">
        <v>263</v>
      </c>
      <c r="B19" s="267"/>
      <c r="C19" s="267"/>
      <c r="D19" s="267"/>
      <c r="E19" s="267"/>
      <c r="F19" s="267"/>
      <c r="G19" s="267"/>
      <c r="H19" s="267"/>
      <c r="I19" s="41">
        <v>15</v>
      </c>
      <c r="J19" s="43"/>
      <c r="K19" s="43"/>
    </row>
    <row r="20" spans="1:11" ht="12.75">
      <c r="A20" s="266" t="s">
        <v>264</v>
      </c>
      <c r="B20" s="267"/>
      <c r="C20" s="267"/>
      <c r="D20" s="267"/>
      <c r="E20" s="267"/>
      <c r="F20" s="267"/>
      <c r="G20" s="267"/>
      <c r="H20" s="267"/>
      <c r="I20" s="41">
        <v>16</v>
      </c>
      <c r="J20" s="43"/>
      <c r="K20" s="43"/>
    </row>
    <row r="21" spans="1:11" ht="12.75">
      <c r="A21" s="268" t="s">
        <v>265</v>
      </c>
      <c r="B21" s="269"/>
      <c r="C21" s="269"/>
      <c r="D21" s="269"/>
      <c r="E21" s="269"/>
      <c r="F21" s="269"/>
      <c r="G21" s="269"/>
      <c r="H21" s="269"/>
      <c r="I21" s="41">
        <v>17</v>
      </c>
      <c r="J21" s="75">
        <f>SUM(J15:J20)</f>
        <v>0</v>
      </c>
      <c r="K21" s="75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8" t="s">
        <v>266</v>
      </c>
      <c r="B23" s="259"/>
      <c r="C23" s="259"/>
      <c r="D23" s="259"/>
      <c r="E23" s="259"/>
      <c r="F23" s="259"/>
      <c r="G23" s="259"/>
      <c r="H23" s="259"/>
      <c r="I23" s="44">
        <v>18</v>
      </c>
      <c r="J23" s="42"/>
      <c r="K23" s="42"/>
    </row>
    <row r="24" spans="1:11" ht="17.25" customHeight="1">
      <c r="A24" s="260" t="s">
        <v>267</v>
      </c>
      <c r="B24" s="261"/>
      <c r="C24" s="261"/>
      <c r="D24" s="261"/>
      <c r="E24" s="261"/>
      <c r="F24" s="261"/>
      <c r="G24" s="261"/>
      <c r="H24" s="261"/>
      <c r="I24" s="45">
        <v>19</v>
      </c>
      <c r="J24" s="75"/>
      <c r="K24" s="75"/>
    </row>
    <row r="25" spans="1:11" ht="30" customHeight="1">
      <c r="A25" s="262" t="s">
        <v>268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rasmis</cp:lastModifiedBy>
  <cp:lastPrinted>2012-05-02T09:10:00Z</cp:lastPrinted>
  <dcterms:created xsi:type="dcterms:W3CDTF">2008-10-17T11:51:54Z</dcterms:created>
  <dcterms:modified xsi:type="dcterms:W3CDTF">2012-05-02T09:10:18Z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