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<sst xmlns="http://schemas.openxmlformats.org/spreadsheetml/2006/main" count="396" uniqueCount="343">
  <si>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</si>
  <si>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</si>
  <si>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</si>
  <si>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</si>
  <si>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</si>
  <si>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</si>
  <si>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</si>
  <si>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</si>
  <si>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</si>
  <si>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</si>
  <si>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</si>
  <si>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</si>
  <si>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</si>
  <si>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</si>
  <si>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</si>
  <si>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</si>
  <si>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</si>
  <si>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</si>
  <si>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</si>
  <si>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</si>
  <si>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</si>
  <si>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</si>
  <si>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</si>
  <si>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</si>
  <si>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</si>
  <si>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</si>
  <si>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</si>
  <si>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</si>
  <si>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</si>
  <si>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</si>
  <si>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</si>
  <si>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</si>
  <si>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</si>
  <si>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</si>
  <si>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</si>
  <si>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</si>
  <si>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</si>
  <si>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</si>
  <si>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</si>
  <si>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</si>
  <si>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</si>
  <si>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</si>
  <si>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</si>
  <si>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</si>
  <si>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</si>
  <si>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</si>
  <si>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</si>
  <si>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</si>
  <si>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</si>
  <si>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</si>
  <si>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</si>
  <si>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</si>
  <si>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</si>
  <si>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</si>
  <si>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</si>
  <si>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</si>
  <si>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</si>
  <si>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</si>
  <si>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</si>
  <si>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</si>
  <si>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</si>
  <si>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</si>
  <si>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</si>
  <si>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</si>
  <si>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</si>
  <si>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</si>
  <si>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</si>
  <si>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</si>
  <si>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</si>
  <si>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</si>
  <si>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</si>
  <si>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</si>
  <si>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</si>
  <si>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</si>
  <si>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</si>
  <si>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</si>
  <si>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</si>
  <si>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</si>
  <si>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</si>
  <si>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</si>
  <si>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</si>
  <si>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</si>
  <si>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</si>
  <si>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</si>
  <si>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</si>
  <si>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</si>
  <si>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</si>
  <si>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</si>
  <si>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</si>
  <si>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</si>
  <si>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</si>
  <si>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</si>
  <si>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</si>
  <si>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</si>
  <si>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</si>
  <si>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</si>
  <si>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</si>
  <si>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</si>
  <si>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</si>
  <si>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</si>
  <si>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</si>
  <si>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</si>
  <si>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</si>
  <si>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</si>
  <si>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</si>
  <si>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</si>
  <si>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</si>
  <si>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</si>
  <si>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</si>
  <si>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</si>
  <si>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</si>
  <si>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</si>
  <si>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</si>
  <si>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</si>
  <si>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</si>
  <si>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</si>
  <si>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</si>
  <si>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</si>
  <si>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</si>
  <si>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</si>
  <si>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</si>
  <si>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</si>
  <si>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</si>
  <si>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</si>
  <si>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</si>
  <si>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</si>
  <si>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</si>
  <si>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</si>
  <si>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</si>
  <si>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</si>
  <si>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</si>
  <si>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</si>
  <si>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</si>
  <si>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</si>
  <si>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</si>
  <si>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</si>
  <si>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</si>
  <si>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</si>
  <si>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</si>
  <si>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</si>
  <si>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</si>
  <si>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</si>
  <si>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</si>
  <si>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</si>
  <si>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</si>
  <si>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</si>
  <si>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</si>
  <si>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</si>
  <si>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</si>
  <si>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</si>
  <si>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</si>
  <si>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</si>
  <si>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</si>
  <si>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</si>
  <si>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</si>
  <si>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</si>
  <si>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</si>
  <si>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</si>
  <si>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</si>
  <si>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</si>
  <si>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</si>
  <si>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</si>
  <si>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</si>
  <si>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</si>
  <si>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</si>
  <si>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</si>
  <si>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</si>
  <si>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</si>
  <si>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</si>
  <si>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</si>
  <si>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</si>
  <si>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</si>
  <si>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</si>
  <si>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</si>
  <si>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</si>
  <si>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</si>
  <si>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</si>
  <si>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</si>
  <si>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</si>
  <si>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</si>
  <si>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</si>
  <si>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</si>
  <si>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</si>
  <si>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</si>
  <si>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</si>
  <si>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</si>
  <si>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</si>
  <si>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</si>
  <si>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</si>
  <si>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</si>
  <si>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</si>
  <si>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</si>
  <si>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</si>
  <si>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</si>
  <si>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</si>
  <si>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</si>
  <si>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</si>
  <si>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</si>
  <si>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</si>
  <si>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</si>
  <si>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</si>
  <si>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</si>
  <si>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</si>
  <si>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</si>
  <si>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</si>
  <si>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</si>
  <si>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</si>
  <si>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</si>
  <si>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</si>
  <si>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</si>
  <si>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</si>
  <si>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</si>
  <si>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</si>
  <si>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</si>
  <si>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</si>
  <si>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</si>
  <si>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</si>
  <si>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</si>
  <si>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</si>
  <si>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</si>
  <si>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</si>
  <si>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</si>
  <si>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</si>
  <si>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</si>
  <si>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</si>
  <si>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</si>
  <si>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</si>
  <si>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</si>
  <si>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</si>
  <si>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</si>
  <si>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</si>
  <si>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</si>
  <si>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</si>
  <si>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</si>
  <si>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</si>
  <si>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</si>
  <si>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</si>
  <si>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</si>
  <si>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</si>
  <si>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</si>
  <si>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</si>
  <si>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</si>
  <si>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</si>
  <si>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</si>
  <si>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</si>
  <si>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</si>
  <si>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</si>
  <si>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</si>
  <si>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</si>
  <si>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</si>
  <si>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</si>
  <si>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</si>
  <si>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</si>
  <si>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</si>
  <si>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</si>
  <si>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</si>
  <si>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</si>
  <si>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</si>
  <si>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</si>
  <si>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</si>
  <si>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</si>
  <si>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</si>
  <si>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</si>
  <si>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</si>
  <si>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</si>
  <si>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</si>
  <si>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</si>
  <si>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</si>
  <si>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</si>
  <si>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</si>
  <si>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</si>
  <si>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</si>
  <si>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</si>
  <si>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</si>
  <si>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</si>
  <si>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</si>
  <si>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</si>
  <si>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</si>
  <si>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</si>
  <si>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</si>
  <si>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</si>
  <si>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</si>
  <si>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</si>
  <si>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</si>
  <si>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</si>
  <si>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</si>
  <si>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</si>
  <si>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</si>
  <si>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</si>
  <si>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</si>
  <si>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</si>
  <si>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</si>
  <si>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</si>
  <si>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</si>
  <si>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</si>
  <si>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</si>
  <si>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</si>
  <si>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</si>
  <si>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</si>
  <si>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</si>
  <si>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</si>
  <si>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</si>
  <si>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</si>
  <si>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</si>
  <si>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</si>
  <si>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</si>
  <si>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</si>
  <si>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</si>
  <si>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</si>
  <si>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</si>
  <si>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</si>
  <si>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</si>
  <si>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</si>
  <si>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</si>
  <si>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</si>
  <si>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</si>
  <si>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</si>
  <si>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</si>
  <si>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</si>
  <si>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</si>
  <si>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</si>
  <si>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</si>
  <si>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</si>
  <si>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31.03.2011.</t>
  </si>
  <si>
    <t>31.01.2011.</t>
  </si>
  <si>
    <t>01453157</t>
  </si>
  <si>
    <t>080304753</t>
  </si>
  <si>
    <t>83180487843</t>
  </si>
  <si>
    <t>VJESNIK d.d. TSKARSKO IZDAVAČKE DJELATNOSTI</t>
  </si>
  <si>
    <t>ZAGREB</t>
  </si>
  <si>
    <t>SLAVONSKA AVENIJA 4</t>
  </si>
  <si>
    <t>uprava@vjesnik.hr</t>
  </si>
  <si>
    <t>www.tiskara.vjesnik.hr</t>
  </si>
  <si>
    <t>NE</t>
  </si>
  <si>
    <t>Rastić Mislav</t>
  </si>
  <si>
    <t>01 6161530</t>
  </si>
  <si>
    <t>01 3641405</t>
  </si>
  <si>
    <t>dr.sc Franjo Maletić</t>
  </si>
  <si>
    <t>stanje na dan 31.03.2011.</t>
  </si>
  <si>
    <t>Obveznik: VJESNIK d.d.</t>
  </si>
  <si>
    <t>u razdoblju 01.01.2011. do 31.03.2011.</t>
  </si>
  <si>
    <t>Obveznik: Vjesnik d.d.</t>
  </si>
  <si>
    <t>5813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</si>
</sst>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17" applyFont="1" applyBorder="1" applyAlignment="1">
      <alignment horizontal="center"/>
      <protection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2" xfId="17" applyFont="1" applyBorder="1" applyAlignment="1" applyProtection="1">
      <alignment horizontal="center" vertical="top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13" fillId="0" borderId="19" xfId="16" applyNumberFormat="1" applyFon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jesnik.hr" TargetMode="External" /><Relationship Id="rId2" Type="http://schemas.openxmlformats.org/officeDocument/2006/relationships/hyperlink" Target="http://www.tiskara.vjesnik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L28" sqref="L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 t="s">
        <v>324</v>
      </c>
      <c r="F2" s="12"/>
      <c r="G2" s="13" t="s">
        <v>250</v>
      </c>
      <c r="H2" s="123" t="s">
        <v>323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325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326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327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328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10000</v>
      </c>
      <c r="D14" s="173"/>
      <c r="E14" s="16"/>
      <c r="F14" s="169" t="s">
        <v>329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330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332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133</v>
      </c>
      <c r="D22" s="169" t="s">
        <v>329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21</v>
      </c>
      <c r="D24" s="169" t="s">
        <v>329</v>
      </c>
      <c r="E24" s="177"/>
      <c r="F24" s="177"/>
      <c r="G24" s="178"/>
      <c r="H24" s="52" t="s">
        <v>261</v>
      </c>
      <c r="I24" s="125">
        <v>398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333</v>
      </c>
      <c r="D26" s="26"/>
      <c r="E26" s="100"/>
      <c r="F26" s="101"/>
      <c r="G26" s="180" t="s">
        <v>263</v>
      </c>
      <c r="H26" s="166"/>
      <c r="I26" s="127" t="s">
        <v>342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82"/>
      <c r="C28" s="183"/>
      <c r="D28" s="183"/>
      <c r="E28" s="148" t="s">
        <v>265</v>
      </c>
      <c r="F28" s="149"/>
      <c r="G28" s="149"/>
      <c r="H28" s="150" t="s">
        <v>266</v>
      </c>
      <c r="I28" s="151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2"/>
      <c r="B30" s="153"/>
      <c r="C30" s="153"/>
      <c r="D30" s="143"/>
      <c r="E30" s="152"/>
      <c r="F30" s="153"/>
      <c r="G30" s="153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4"/>
      <c r="E31" s="144"/>
      <c r="F31" s="144"/>
      <c r="G31" s="145"/>
      <c r="H31" s="16"/>
      <c r="I31" s="104"/>
      <c r="J31" s="10"/>
      <c r="K31" s="10"/>
      <c r="L31" s="10"/>
    </row>
    <row r="32" spans="1:12" ht="12.75">
      <c r="A32" s="152"/>
      <c r="B32" s="153"/>
      <c r="C32" s="153"/>
      <c r="D32" s="143"/>
      <c r="E32" s="152"/>
      <c r="F32" s="153"/>
      <c r="G32" s="153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2"/>
      <c r="B34" s="153"/>
      <c r="C34" s="153"/>
      <c r="D34" s="143"/>
      <c r="E34" s="152"/>
      <c r="F34" s="153"/>
      <c r="G34" s="153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2"/>
      <c r="B36" s="153"/>
      <c r="C36" s="153"/>
      <c r="D36" s="143"/>
      <c r="E36" s="152"/>
      <c r="F36" s="153"/>
      <c r="G36" s="153"/>
      <c r="H36" s="157"/>
      <c r="I36" s="158"/>
      <c r="J36" s="10"/>
      <c r="K36" s="10"/>
      <c r="L36" s="10"/>
    </row>
    <row r="37" spans="1:12" ht="12.75">
      <c r="A37" s="106"/>
      <c r="B37" s="31"/>
      <c r="C37" s="146"/>
      <c r="D37" s="147"/>
      <c r="E37" s="16"/>
      <c r="F37" s="146"/>
      <c r="G37" s="147"/>
      <c r="H37" s="16"/>
      <c r="I37" s="96"/>
      <c r="J37" s="10"/>
      <c r="K37" s="10"/>
      <c r="L37" s="10"/>
    </row>
    <row r="38" spans="1:12" ht="12.75">
      <c r="A38" s="152"/>
      <c r="B38" s="153"/>
      <c r="C38" s="153"/>
      <c r="D38" s="143"/>
      <c r="E38" s="152"/>
      <c r="F38" s="153"/>
      <c r="G38" s="153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2"/>
      <c r="B40" s="153"/>
      <c r="C40" s="153"/>
      <c r="D40" s="143"/>
      <c r="E40" s="152"/>
      <c r="F40" s="153"/>
      <c r="G40" s="153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2"/>
      <c r="C44" s="157"/>
      <c r="D44" s="158"/>
      <c r="E44" s="27"/>
      <c r="F44" s="169"/>
      <c r="G44" s="153"/>
      <c r="H44" s="153"/>
      <c r="I44" s="143"/>
      <c r="J44" s="10"/>
      <c r="K44" s="10"/>
      <c r="L44" s="10"/>
    </row>
    <row r="45" spans="1:12" ht="12.75">
      <c r="A45" s="106"/>
      <c r="B45" s="31"/>
      <c r="C45" s="146"/>
      <c r="D45" s="147"/>
      <c r="E45" s="16"/>
      <c r="F45" s="146"/>
      <c r="G45" s="140"/>
      <c r="H45" s="36"/>
      <c r="I45" s="110"/>
      <c r="J45" s="10"/>
      <c r="K45" s="10"/>
      <c r="L45" s="10"/>
    </row>
    <row r="46" spans="1:12" ht="12.75">
      <c r="A46" s="154" t="s">
        <v>268</v>
      </c>
      <c r="B46" s="142"/>
      <c r="C46" s="169" t="s">
        <v>334</v>
      </c>
      <c r="D46" s="141"/>
      <c r="E46" s="141"/>
      <c r="F46" s="141"/>
      <c r="G46" s="141"/>
      <c r="H46" s="141"/>
      <c r="I46" s="132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2"/>
      <c r="C48" s="133" t="s">
        <v>335</v>
      </c>
      <c r="D48" s="134"/>
      <c r="E48" s="135"/>
      <c r="F48" s="16"/>
      <c r="G48" s="52" t="s">
        <v>271</v>
      </c>
      <c r="H48" s="133" t="s">
        <v>336</v>
      </c>
      <c r="I48" s="135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2"/>
      <c r="C50" s="187"/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3" t="s">
        <v>337</v>
      </c>
      <c r="D52" s="134"/>
      <c r="E52" s="134"/>
      <c r="F52" s="134"/>
      <c r="G52" s="134"/>
      <c r="H52" s="134"/>
      <c r="I52" s="171"/>
      <c r="J52" s="10"/>
      <c r="K52" s="10"/>
      <c r="L52" s="10"/>
    </row>
    <row r="53" spans="1:12" ht="12.75">
      <c r="A53" s="111"/>
      <c r="B53" s="21"/>
      <c r="C53" s="138" t="s">
        <v>273</v>
      </c>
      <c r="D53" s="138"/>
      <c r="E53" s="138"/>
      <c r="F53" s="138"/>
      <c r="G53" s="138"/>
      <c r="H53" s="13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39" t="s">
        <v>277</v>
      </c>
      <c r="H62" s="131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vjesnik.hr"/>
    <hyperlink ref="C20" r:id="rId2" display="www.tiskara.vjesnik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118417448</v>
      </c>
      <c r="K8" s="54">
        <f>K9+K16+K26+K35+K39</f>
        <v>103308314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0</v>
      </c>
      <c r="K9" s="54">
        <f>SUM(K10:K15)</f>
        <v>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117605891</v>
      </c>
      <c r="K16" s="54">
        <f>SUM(K17:K25)</f>
        <v>102542213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603831</v>
      </c>
      <c r="K17" s="7">
        <v>603830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63402896</v>
      </c>
      <c r="K18" s="7">
        <v>56356292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50885594</v>
      </c>
      <c r="K19" s="7">
        <v>43393966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1613184</v>
      </c>
      <c r="K20" s="7">
        <v>1087739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1100386</v>
      </c>
      <c r="K24" s="7">
        <v>1100386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788438</v>
      </c>
      <c r="K26" s="54">
        <f>SUM(K27:K34)</f>
        <v>744398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213647</v>
      </c>
      <c r="K29" s="7">
        <v>212744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1594</v>
      </c>
      <c r="K31" s="7">
        <v>1594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573197</v>
      </c>
      <c r="K32" s="7">
        <v>530060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23119</v>
      </c>
      <c r="K35" s="54">
        <f>SUM(K36:K38)</f>
        <v>21703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23119</v>
      </c>
      <c r="K37" s="7">
        <v>21703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82473258</v>
      </c>
      <c r="K40" s="54">
        <f>K41+K49+K56+K64</f>
        <v>67833240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6486474</v>
      </c>
      <c r="K41" s="54">
        <f>SUM(K42:K48)</f>
        <v>5373185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6144809</v>
      </c>
      <c r="K42" s="7">
        <v>5094780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341665</v>
      </c>
      <c r="K43" s="7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>
        <v>278405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56041609</v>
      </c>
      <c r="K49" s="54">
        <f>SUM(K50:K55)</f>
        <v>42435582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53974395</v>
      </c>
      <c r="K51" s="7">
        <v>42151062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1555</v>
      </c>
      <c r="K53" s="7">
        <v>1246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2017768</v>
      </c>
      <c r="K54" s="7">
        <v>283274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47891</v>
      </c>
      <c r="K55" s="7"/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19150000</v>
      </c>
      <c r="K56" s="54">
        <f>SUM(K57:K63)</f>
        <v>19550000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19150000</v>
      </c>
      <c r="K62" s="7">
        <v>19550000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795175</v>
      </c>
      <c r="K64" s="7">
        <v>474473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200890706</v>
      </c>
      <c r="K66" s="54">
        <f>K7+K8+K40+K65</f>
        <v>171141554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91804688</v>
      </c>
      <c r="K69" s="55">
        <f>K70+K71+K72+K78+K79+K82+K85</f>
        <v>54311793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106168300</v>
      </c>
      <c r="K70" s="7">
        <v>106168300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11211872</v>
      </c>
      <c r="K72" s="54">
        <f>K73+K74-K75+K76+K77</f>
        <v>0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585645</v>
      </c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1337847</v>
      </c>
      <c r="K74" s="7">
        <v>1337847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1337847</v>
      </c>
      <c r="K75" s="7">
        <v>1337847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10626227</v>
      </c>
      <c r="K77" s="7"/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-19985548</v>
      </c>
      <c r="K79" s="54">
        <f>K80-K81</f>
        <v>-42998717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19985548</v>
      </c>
      <c r="K81" s="7">
        <v>42998717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-5589936</v>
      </c>
      <c r="K82" s="54">
        <f>K83-K84</f>
        <v>-8857790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5589936</v>
      </c>
      <c r="K84" s="7">
        <v>8857790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1588022</v>
      </c>
      <c r="K86" s="54">
        <f>SUM(K87:K89)</f>
        <v>2899285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1588022</v>
      </c>
      <c r="K87" s="7">
        <v>2899285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53969507</v>
      </c>
      <c r="K90" s="54">
        <v>7729181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53954120</v>
      </c>
      <c r="K93" s="7">
        <v>49347353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15387</v>
      </c>
      <c r="K98" s="7">
        <v>14432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53498881</v>
      </c>
      <c r="K100" s="54">
        <v>106191690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855148</v>
      </c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698725</v>
      </c>
      <c r="K103" s="7">
        <v>10857398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1729239</v>
      </c>
      <c r="K104" s="7">
        <v>66762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44000808</v>
      </c>
      <c r="K105" s="7">
        <v>37114432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2547913</v>
      </c>
      <c r="K108" s="7">
        <v>2592110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3442105</v>
      </c>
      <c r="K109" s="7">
        <v>13253853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224943</v>
      </c>
      <c r="K111" s="7">
        <v>674531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29608</v>
      </c>
      <c r="K113" s="7">
        <v>9605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200890706</v>
      </c>
      <c r="K114" s="54">
        <f>K69+K86+K90+K100+K113</f>
        <v>171141554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O13" sqref="O13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34232897</v>
      </c>
      <c r="K7" s="55">
        <f>SUM(K8:K9)</f>
        <v>34232897</v>
      </c>
      <c r="L7" s="55">
        <f>SUM(L8:L9)</f>
        <v>30072901</v>
      </c>
      <c r="M7" s="55">
        <f>SUM(M8:M9)</f>
        <v>30072901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32945739</v>
      </c>
      <c r="K8" s="7">
        <v>32945739</v>
      </c>
      <c r="L8" s="7">
        <v>28725848</v>
      </c>
      <c r="M8" s="7">
        <v>28725848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1287158</v>
      </c>
      <c r="K9" s="7">
        <v>1287158</v>
      </c>
      <c r="L9" s="7">
        <v>1347053</v>
      </c>
      <c r="M9" s="7">
        <v>1347053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39231129</v>
      </c>
      <c r="K10" s="54">
        <f>K11+K12+K16+K20+K21+K22+K25+K26</f>
        <v>39231129</v>
      </c>
      <c r="L10" s="54">
        <f>L11+L12+L16+L20+L21+L22+L25+L26</f>
        <v>37642180</v>
      </c>
      <c r="M10" s="54">
        <f>M11+M12+M16+M20+M21+M22+M25+M26</f>
        <v>37642180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-242895</v>
      </c>
      <c r="K11" s="7">
        <v>-242895</v>
      </c>
      <c r="L11" s="7">
        <v>460995</v>
      </c>
      <c r="M11" s="7">
        <v>460995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20322940</v>
      </c>
      <c r="K12" s="54">
        <f>SUM(K13:K15)</f>
        <v>20322940</v>
      </c>
      <c r="L12" s="54">
        <f>SUM(L13:L15)</f>
        <v>19171638</v>
      </c>
      <c r="M12" s="54">
        <f>SUM(M13:M15)</f>
        <v>19171638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16137252</v>
      </c>
      <c r="K13" s="7">
        <v>16137252</v>
      </c>
      <c r="L13" s="7">
        <v>16036204</v>
      </c>
      <c r="M13" s="7">
        <v>16036204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>
        <v>179252</v>
      </c>
      <c r="M14" s="7">
        <v>179252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4185688</v>
      </c>
      <c r="K15" s="7">
        <v>4185688</v>
      </c>
      <c r="L15" s="7">
        <v>2956182</v>
      </c>
      <c r="M15" s="7">
        <v>2956182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11947677</v>
      </c>
      <c r="K16" s="54">
        <f>SUM(K17:K19)</f>
        <v>11947677</v>
      </c>
      <c r="L16" s="54">
        <f>SUM(L17:L19)</f>
        <v>11268698</v>
      </c>
      <c r="M16" s="54">
        <f>SUM(M17:M19)</f>
        <v>11268698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7018979</v>
      </c>
      <c r="K17" s="7">
        <v>7018979</v>
      </c>
      <c r="L17" s="7">
        <v>6751956</v>
      </c>
      <c r="M17" s="7">
        <v>6751956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3178358</v>
      </c>
      <c r="K18" s="7">
        <v>3178358</v>
      </c>
      <c r="L18" s="7">
        <v>2855782</v>
      </c>
      <c r="M18" s="7">
        <v>2855782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1750340</v>
      </c>
      <c r="K19" s="7">
        <v>1750340</v>
      </c>
      <c r="L19" s="7">
        <v>1660960</v>
      </c>
      <c r="M19" s="7">
        <v>1660960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4133020</v>
      </c>
      <c r="K20" s="7">
        <v>4133020</v>
      </c>
      <c r="L20" s="7">
        <v>3999984</v>
      </c>
      <c r="M20" s="7">
        <v>3999984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2808348</v>
      </c>
      <c r="K21" s="7">
        <v>2808348</v>
      </c>
      <c r="L21" s="7">
        <v>2647943</v>
      </c>
      <c r="M21" s="7">
        <v>2647943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262039</v>
      </c>
      <c r="K26" s="7">
        <v>262039</v>
      </c>
      <c r="L26" s="7">
        <v>92922</v>
      </c>
      <c r="M26" s="7">
        <v>92922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568063</v>
      </c>
      <c r="K27" s="54">
        <f>SUM(K28:K32)</f>
        <v>568063</v>
      </c>
      <c r="L27" s="54">
        <v>287872</v>
      </c>
      <c r="M27" s="54">
        <v>287872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568063</v>
      </c>
      <c r="K29" s="7">
        <v>568063</v>
      </c>
      <c r="L29" s="7">
        <v>287782</v>
      </c>
      <c r="M29" s="7">
        <v>287782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1159767</v>
      </c>
      <c r="K33" s="54">
        <f>SUM(K34:K37)</f>
        <v>1159767</v>
      </c>
      <c r="L33" s="54">
        <f>SUM(L34:L37)</f>
        <v>1576383</v>
      </c>
      <c r="M33" s="54">
        <f>SUM(M34:M37)</f>
        <v>1576383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1159767</v>
      </c>
      <c r="K35" s="7">
        <v>1159767</v>
      </c>
      <c r="L35" s="7">
        <v>1576383</v>
      </c>
      <c r="M35" s="7">
        <v>1576383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34800960</v>
      </c>
      <c r="K42" s="54">
        <f>K7+K27+K38+K40</f>
        <v>34800960</v>
      </c>
      <c r="L42" s="54">
        <f>L7+L27+L38+L40</f>
        <v>30360773</v>
      </c>
      <c r="M42" s="54">
        <f>M7+M27+M38+M40</f>
        <v>30360773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40390896</v>
      </c>
      <c r="K43" s="54">
        <f>K10+K33+K39+K41</f>
        <v>40390896</v>
      </c>
      <c r="L43" s="54">
        <f>L10+L33+L39+L41</f>
        <v>39218563</v>
      </c>
      <c r="M43" s="54">
        <f>M10+M33+M39+M41</f>
        <v>39218563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-5589936</v>
      </c>
      <c r="K44" s="54">
        <f>K42-K43</f>
        <v>-5589936</v>
      </c>
      <c r="L44" s="54">
        <f>L42-L43</f>
        <v>-8857790</v>
      </c>
      <c r="M44" s="54">
        <f>M42-M43</f>
        <v>-8857790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5589936</v>
      </c>
      <c r="K46" s="54">
        <f>IF(K43&gt;K42,K43-K42,0)</f>
        <v>5589936</v>
      </c>
      <c r="L46" s="54">
        <f>IF(L43&gt;L42,L43-L42,0)</f>
        <v>8857790</v>
      </c>
      <c r="M46" s="54">
        <f>IF(M43&gt;M42,M43-M42,0)</f>
        <v>8857790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-5589936</v>
      </c>
      <c r="K48" s="54">
        <f>K44-K47</f>
        <v>-5589936</v>
      </c>
      <c r="L48" s="54">
        <f>L44-L47</f>
        <v>-8857790</v>
      </c>
      <c r="M48" s="54">
        <f>M44-M47</f>
        <v>-8857790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5589936</v>
      </c>
      <c r="K50" s="62">
        <f>IF(K48&lt;0,-K48,0)</f>
        <v>5589936</v>
      </c>
      <c r="L50" s="62">
        <f>IF(L48&lt;0,-L48,0)</f>
        <v>8857790</v>
      </c>
      <c r="M50" s="62">
        <f>IF(M48&lt;0,-M48,0)</f>
        <v>8857790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9">
      <selection activeCell="Q14" sqref="Q14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1" ht="12.75">
      <c r="A3" s="258" t="s">
        <v>341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-14242440</v>
      </c>
      <c r="K7" s="7">
        <v>-8857790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4024387</v>
      </c>
      <c r="K8" s="7">
        <v>3999984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47643072</v>
      </c>
      <c r="K9" s="7">
        <v>7691840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2728096</v>
      </c>
      <c r="K10" s="7"/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849137</v>
      </c>
      <c r="K11" s="7">
        <v>120939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2257063</v>
      </c>
      <c r="K12" s="7">
        <v>9079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43259315</v>
      </c>
      <c r="K13" s="54">
        <f>SUM(K7:K12)</f>
        <v>2964052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>
        <v>1781278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29082</v>
      </c>
      <c r="K17" s="7">
        <v>46800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29082</v>
      </c>
      <c r="K18" s="54">
        <f>SUM(K14:K17)</f>
        <v>1828078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43230233</v>
      </c>
      <c r="K19" s="54">
        <f>IF(K13&gt;K18,K13-K18,0)</f>
        <v>1135974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63094</v>
      </c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354</v>
      </c>
      <c r="K26" s="7">
        <v>354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63448</v>
      </c>
      <c r="K27" s="54">
        <f>SUM(K22:K26)</f>
        <v>354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/>
      <c r="K28" s="7">
        <v>937050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0</v>
      </c>
      <c r="K31" s="54">
        <f>SUM(K28:K30)</f>
        <v>937050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63448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0</v>
      </c>
      <c r="K33" s="54">
        <f>IF(K31&gt;K27,K31-K27,0)</f>
        <v>936696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10380</v>
      </c>
      <c r="K36" s="7">
        <v>12569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10380</v>
      </c>
      <c r="K38" s="54">
        <f>SUM(K35:K37)</f>
        <v>12569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45013390</v>
      </c>
      <c r="K39" s="7">
        <v>2578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130000</v>
      </c>
      <c r="K43" s="7">
        <v>360000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45143390</v>
      </c>
      <c r="K44" s="54">
        <f>SUM(K39:K43)</f>
        <v>362578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45133010</v>
      </c>
      <c r="K46" s="54">
        <f>IF(K44&gt;K38,K44-K38,0)</f>
        <v>350009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1839329</v>
      </c>
      <c r="K48" s="54">
        <f>IF(K20-K19+K33-K32+K46-K45&gt;0,K20-K19+K33-K32+K46-K45,0)</f>
        <v>150731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2464533</v>
      </c>
      <c r="K49" s="7">
        <v>625204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f>J48</f>
        <v>1839329</v>
      </c>
      <c r="K51" s="5">
        <f>K48</f>
        <v>150731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625204</v>
      </c>
      <c r="K52" s="62">
        <f>K49+K50-K51</f>
        <v>474473</v>
      </c>
    </row>
  </sheetData>
  <mergeCells count="52">
    <mergeCell ref="A3:K3"/>
    <mergeCell ref="A1:K1"/>
    <mergeCell ref="A4:H4"/>
    <mergeCell ref="A2:M2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7" t="s">
        <v>279</v>
      </c>
      <c r="J4" s="68" t="s">
        <v>319</v>
      </c>
      <c r="K4" s="68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N14" sqref="N1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76"/>
    </row>
    <row r="2" spans="1:12" ht="15.75">
      <c r="A2" s="43"/>
      <c r="B2" s="75"/>
      <c r="C2" s="270" t="s">
        <v>282</v>
      </c>
      <c r="D2" s="270"/>
      <c r="E2" s="78">
        <v>40544</v>
      </c>
      <c r="F2" s="44" t="s">
        <v>250</v>
      </c>
      <c r="G2" s="271">
        <v>40633</v>
      </c>
      <c r="H2" s="272"/>
      <c r="I2" s="75"/>
      <c r="J2" s="75"/>
      <c r="K2" s="75"/>
      <c r="L2" s="79"/>
    </row>
    <row r="3" spans="1:11" ht="23.25">
      <c r="A3" s="273" t="s">
        <v>59</v>
      </c>
      <c r="B3" s="273"/>
      <c r="C3" s="273"/>
      <c r="D3" s="273"/>
      <c r="E3" s="273"/>
      <c r="F3" s="273"/>
      <c r="G3" s="273"/>
      <c r="H3" s="273"/>
      <c r="I3" s="82" t="s">
        <v>305</v>
      </c>
      <c r="J3" s="83" t="s">
        <v>150</v>
      </c>
      <c r="K3" s="83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5">
        <v>2</v>
      </c>
      <c r="J4" s="84" t="s">
        <v>283</v>
      </c>
      <c r="K4" s="84" t="s">
        <v>284</v>
      </c>
    </row>
    <row r="5" spans="1:11" ht="12.75">
      <c r="A5" s="275" t="s">
        <v>285</v>
      </c>
      <c r="B5" s="276"/>
      <c r="C5" s="276"/>
      <c r="D5" s="276"/>
      <c r="E5" s="276"/>
      <c r="F5" s="276"/>
      <c r="G5" s="276"/>
      <c r="H5" s="276"/>
      <c r="I5" s="45">
        <v>1</v>
      </c>
      <c r="J5" s="46">
        <v>106168300</v>
      </c>
      <c r="K5" s="46">
        <v>106168300</v>
      </c>
    </row>
    <row r="6" spans="1:11" ht="12.75">
      <c r="A6" s="275" t="s">
        <v>286</v>
      </c>
      <c r="B6" s="276"/>
      <c r="C6" s="276"/>
      <c r="D6" s="276"/>
      <c r="E6" s="276"/>
      <c r="F6" s="276"/>
      <c r="G6" s="276"/>
      <c r="H6" s="276"/>
      <c r="I6" s="45">
        <v>2</v>
      </c>
      <c r="J6" s="47"/>
      <c r="K6" s="47"/>
    </row>
    <row r="7" spans="1:11" ht="12.75">
      <c r="A7" s="275" t="s">
        <v>287</v>
      </c>
      <c r="B7" s="276"/>
      <c r="C7" s="276"/>
      <c r="D7" s="276"/>
      <c r="E7" s="276"/>
      <c r="F7" s="276"/>
      <c r="G7" s="276"/>
      <c r="H7" s="276"/>
      <c r="I7" s="45">
        <v>3</v>
      </c>
      <c r="J7" s="47">
        <v>1337847</v>
      </c>
      <c r="K7" s="47"/>
    </row>
    <row r="8" spans="1:11" ht="12.75">
      <c r="A8" s="275" t="s">
        <v>288</v>
      </c>
      <c r="B8" s="276"/>
      <c r="C8" s="276"/>
      <c r="D8" s="276"/>
      <c r="E8" s="276"/>
      <c r="F8" s="276"/>
      <c r="G8" s="276"/>
      <c r="H8" s="276"/>
      <c r="I8" s="45">
        <v>4</v>
      </c>
      <c r="J8" s="47">
        <v>-8773676</v>
      </c>
      <c r="K8" s="47">
        <v>-42998717</v>
      </c>
    </row>
    <row r="9" spans="1:11" ht="12.75">
      <c r="A9" s="275" t="s">
        <v>289</v>
      </c>
      <c r="B9" s="276"/>
      <c r="C9" s="276"/>
      <c r="D9" s="276"/>
      <c r="E9" s="276"/>
      <c r="F9" s="276"/>
      <c r="G9" s="276"/>
      <c r="H9" s="276"/>
      <c r="I9" s="45">
        <v>5</v>
      </c>
      <c r="J9" s="47">
        <v>-34225041</v>
      </c>
      <c r="K9" s="47">
        <v>-8857790</v>
      </c>
    </row>
    <row r="10" spans="1:11" ht="12.75">
      <c r="A10" s="275" t="s">
        <v>290</v>
      </c>
      <c r="B10" s="276"/>
      <c r="C10" s="276"/>
      <c r="D10" s="276"/>
      <c r="E10" s="276"/>
      <c r="F10" s="276"/>
      <c r="G10" s="276"/>
      <c r="H10" s="276"/>
      <c r="I10" s="45">
        <v>6</v>
      </c>
      <c r="J10" s="47"/>
      <c r="K10" s="47"/>
    </row>
    <row r="11" spans="1:11" ht="12.75">
      <c r="A11" s="275" t="s">
        <v>291</v>
      </c>
      <c r="B11" s="276"/>
      <c r="C11" s="276"/>
      <c r="D11" s="276"/>
      <c r="E11" s="276"/>
      <c r="F11" s="276"/>
      <c r="G11" s="276"/>
      <c r="H11" s="276"/>
      <c r="I11" s="45">
        <v>7</v>
      </c>
      <c r="J11" s="47"/>
      <c r="K11" s="47"/>
    </row>
    <row r="12" spans="1:11" ht="12.75">
      <c r="A12" s="275" t="s">
        <v>292</v>
      </c>
      <c r="B12" s="276"/>
      <c r="C12" s="276"/>
      <c r="D12" s="276"/>
      <c r="E12" s="276"/>
      <c r="F12" s="276"/>
      <c r="G12" s="276"/>
      <c r="H12" s="276"/>
      <c r="I12" s="45">
        <v>8</v>
      </c>
      <c r="J12" s="47"/>
      <c r="K12" s="47"/>
    </row>
    <row r="13" spans="1:11" ht="12.75">
      <c r="A13" s="275" t="s">
        <v>293</v>
      </c>
      <c r="B13" s="276"/>
      <c r="C13" s="276"/>
      <c r="D13" s="276"/>
      <c r="E13" s="276"/>
      <c r="F13" s="276"/>
      <c r="G13" s="276"/>
      <c r="H13" s="276"/>
      <c r="I13" s="45">
        <v>9</v>
      </c>
      <c r="J13" s="47"/>
      <c r="K13" s="47"/>
    </row>
    <row r="14" spans="1:11" ht="12.75">
      <c r="A14" s="277" t="s">
        <v>294</v>
      </c>
      <c r="B14" s="278"/>
      <c r="C14" s="278"/>
      <c r="D14" s="278"/>
      <c r="E14" s="278"/>
      <c r="F14" s="278"/>
      <c r="G14" s="278"/>
      <c r="H14" s="278"/>
      <c r="I14" s="45">
        <v>10</v>
      </c>
      <c r="J14" s="80">
        <f>SUM(J5:J13)</f>
        <v>64507430</v>
      </c>
      <c r="K14" s="80">
        <f>SUM(K5:K13)</f>
        <v>54311793</v>
      </c>
    </row>
    <row r="15" spans="1:11" ht="12.75">
      <c r="A15" s="275" t="s">
        <v>295</v>
      </c>
      <c r="B15" s="276"/>
      <c r="C15" s="276"/>
      <c r="D15" s="276"/>
      <c r="E15" s="276"/>
      <c r="F15" s="276"/>
      <c r="G15" s="276"/>
      <c r="H15" s="276"/>
      <c r="I15" s="45">
        <v>11</v>
      </c>
      <c r="J15" s="47"/>
      <c r="K15" s="47"/>
    </row>
    <row r="16" spans="1:11" ht="12.75">
      <c r="A16" s="275" t="s">
        <v>296</v>
      </c>
      <c r="B16" s="276"/>
      <c r="C16" s="276"/>
      <c r="D16" s="276"/>
      <c r="E16" s="276"/>
      <c r="F16" s="276"/>
      <c r="G16" s="276"/>
      <c r="H16" s="276"/>
      <c r="I16" s="45">
        <v>12</v>
      </c>
      <c r="J16" s="47"/>
      <c r="K16" s="47"/>
    </row>
    <row r="17" spans="1:11" ht="12.75">
      <c r="A17" s="275" t="s">
        <v>297</v>
      </c>
      <c r="B17" s="276"/>
      <c r="C17" s="276"/>
      <c r="D17" s="276"/>
      <c r="E17" s="276"/>
      <c r="F17" s="276"/>
      <c r="G17" s="276"/>
      <c r="H17" s="276"/>
      <c r="I17" s="45">
        <v>13</v>
      </c>
      <c r="J17" s="47"/>
      <c r="K17" s="47"/>
    </row>
    <row r="18" spans="1:11" ht="12.75">
      <c r="A18" s="275" t="s">
        <v>298</v>
      </c>
      <c r="B18" s="276"/>
      <c r="C18" s="276"/>
      <c r="D18" s="276"/>
      <c r="E18" s="276"/>
      <c r="F18" s="276"/>
      <c r="G18" s="276"/>
      <c r="H18" s="276"/>
      <c r="I18" s="45">
        <v>14</v>
      </c>
      <c r="J18" s="47"/>
      <c r="K18" s="47"/>
    </row>
    <row r="19" spans="1:11" ht="12.75">
      <c r="A19" s="275" t="s">
        <v>299</v>
      </c>
      <c r="B19" s="276"/>
      <c r="C19" s="276"/>
      <c r="D19" s="276"/>
      <c r="E19" s="276"/>
      <c r="F19" s="276"/>
      <c r="G19" s="276"/>
      <c r="H19" s="276"/>
      <c r="I19" s="45">
        <v>15</v>
      </c>
      <c r="J19" s="47"/>
      <c r="K19" s="47"/>
    </row>
    <row r="20" spans="1:11" ht="12.75">
      <c r="A20" s="275" t="s">
        <v>300</v>
      </c>
      <c r="B20" s="276"/>
      <c r="C20" s="276"/>
      <c r="D20" s="276"/>
      <c r="E20" s="276"/>
      <c r="F20" s="276"/>
      <c r="G20" s="276"/>
      <c r="H20" s="276"/>
      <c r="I20" s="45">
        <v>16</v>
      </c>
      <c r="J20" s="47"/>
      <c r="K20" s="47"/>
    </row>
    <row r="21" spans="1:11" ht="12.75">
      <c r="A21" s="277" t="s">
        <v>301</v>
      </c>
      <c r="B21" s="278"/>
      <c r="C21" s="278"/>
      <c r="D21" s="278"/>
      <c r="E21" s="278"/>
      <c r="F21" s="278"/>
      <c r="G21" s="278"/>
      <c r="H21" s="278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8">
        <v>18</v>
      </c>
      <c r="J23" s="46"/>
      <c r="K23" s="46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9">
        <v>19</v>
      </c>
      <c r="J24" s="81"/>
      <c r="K24" s="81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3" t="s">
        <v>316</v>
      </c>
      <c r="B4" s="294"/>
      <c r="C4" s="294"/>
      <c r="D4" s="294"/>
      <c r="E4" s="294"/>
      <c r="F4" s="294"/>
      <c r="G4" s="294"/>
      <c r="H4" s="294"/>
      <c r="I4" s="294"/>
      <c r="J4" s="295"/>
    </row>
    <row r="5" spans="1:10" ht="12.75" customHeight="1">
      <c r="A5" s="296"/>
      <c r="B5" s="297"/>
      <c r="C5" s="297"/>
      <c r="D5" s="297"/>
      <c r="E5" s="297"/>
      <c r="F5" s="297"/>
      <c r="G5" s="297"/>
      <c r="H5" s="297"/>
      <c r="I5" s="297"/>
      <c r="J5" s="298"/>
    </row>
    <row r="6" spans="1:10" ht="12.75" customHeight="1">
      <c r="A6" s="296"/>
      <c r="B6" s="297"/>
      <c r="C6" s="297"/>
      <c r="D6" s="297"/>
      <c r="E6" s="297"/>
      <c r="F6" s="297"/>
      <c r="G6" s="297"/>
      <c r="H6" s="297"/>
      <c r="I6" s="297"/>
      <c r="J6" s="298"/>
    </row>
    <row r="7" spans="1:10" ht="12.75" customHeight="1">
      <c r="A7" s="296"/>
      <c r="B7" s="297"/>
      <c r="C7" s="297"/>
      <c r="D7" s="297"/>
      <c r="E7" s="297"/>
      <c r="F7" s="297"/>
      <c r="G7" s="297"/>
      <c r="H7" s="297"/>
      <c r="I7" s="297"/>
      <c r="J7" s="298"/>
    </row>
    <row r="8" spans="1:10" ht="12.75" customHeight="1">
      <c r="A8" s="296"/>
      <c r="B8" s="297"/>
      <c r="C8" s="297"/>
      <c r="D8" s="297"/>
      <c r="E8" s="297"/>
      <c r="F8" s="297"/>
      <c r="G8" s="297"/>
      <c r="H8" s="297"/>
      <c r="I8" s="297"/>
      <c r="J8" s="298"/>
    </row>
    <row r="9" spans="1:10" ht="12.75" customHeight="1">
      <c r="A9" s="296"/>
      <c r="B9" s="297"/>
      <c r="C9" s="297"/>
      <c r="D9" s="297"/>
      <c r="E9" s="297"/>
      <c r="F9" s="297"/>
      <c r="G9" s="297"/>
      <c r="H9" s="297"/>
      <c r="I9" s="297"/>
      <c r="J9" s="298"/>
    </row>
    <row r="10" spans="1:10" ht="12.75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8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rasmis</cp:lastModifiedBy>
  <cp:lastPrinted>2011-03-28T11:17:39Z</cp:lastPrinted>
  <dcterms:created xsi:type="dcterms:W3CDTF">2008-10-17T11:51:54Z</dcterms:created>
  <dcterms:modified xsi:type="dcterms:W3CDTF">2011-04-29T09:51:30Z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