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<sst xmlns="http://schemas.openxmlformats.org/spreadsheetml/2006/main" count="396" uniqueCount="344">
  <si>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</si>
  <si>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</si>
  <si>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</si>
  <si>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</si>
  <si>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</si>
  <si>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</si>
  <si>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</si>
  <si>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</si>
  <si>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</si>
  <si>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</si>
  <si>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</si>
  <si>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</si>
  <si>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</si>
  <si>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</si>
  <si>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</si>
  <si>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</si>
  <si>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</si>
  <si>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</si>
  <si>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</si>
  <si>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</si>
  <si>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</si>
  <si>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</si>
  <si>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</si>
  <si>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</si>
  <si>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</si>
  <si>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</si>
  <si>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</si>
  <si>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</si>
  <si>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</si>
  <si>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</si>
  <si>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</si>
  <si>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</si>
  <si>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</si>
  <si>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</si>
  <si>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</si>
  <si>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</si>
  <si>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</si>
  <si>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</si>
  <si>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</si>
  <si>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</si>
  <si>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</si>
  <si>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</si>
  <si>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</si>
  <si>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</si>
  <si>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</si>
  <si>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</si>
  <si>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</si>
  <si>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</si>
  <si>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</si>
  <si>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</si>
  <si>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</si>
  <si>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</si>
  <si>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</si>
  <si>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</si>
  <si>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</si>
  <si>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</si>
  <si>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</si>
  <si>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</si>
  <si>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</si>
  <si>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</si>
  <si>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</si>
  <si>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</si>
  <si>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</si>
  <si>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</si>
  <si>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</si>
  <si>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</si>
  <si>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</si>
  <si>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</si>
  <si>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</si>
  <si>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</si>
  <si>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</si>
  <si>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</si>
  <si>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</si>
  <si>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</si>
  <si>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</si>
  <si>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</si>
  <si>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</si>
  <si>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</si>
  <si>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</si>
  <si>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</si>
  <si>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</si>
  <si>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</si>
  <si>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</si>
  <si>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</si>
  <si>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</si>
  <si>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</si>
  <si>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</si>
  <si>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</si>
  <si>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</si>
  <si>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</si>
  <si>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</si>
  <si>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</si>
  <si>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</si>
  <si>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</si>
  <si>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</si>
  <si>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</si>
  <si>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</si>
  <si>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</si>
  <si>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</si>
  <si>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</si>
  <si>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</si>
  <si>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</si>
  <si>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</si>
  <si>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</si>
  <si>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</si>
  <si>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</si>
  <si>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</si>
  <si>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</si>
  <si>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</si>
  <si>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</si>
  <si>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</si>
  <si>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</si>
  <si>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</si>
  <si>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</si>
  <si>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</si>
  <si>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</si>
  <si>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</si>
  <si>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</si>
  <si>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</si>
  <si>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</si>
  <si>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</si>
  <si>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</si>
  <si>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</si>
  <si>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</si>
  <si>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</si>
  <si>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</si>
  <si>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</si>
  <si>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</si>
  <si>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</si>
  <si>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</si>
  <si>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</si>
  <si>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</si>
  <si>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</si>
  <si>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</si>
  <si>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</si>
  <si>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</si>
  <si>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</si>
  <si>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</si>
  <si>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</si>
  <si>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</si>
  <si>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</si>
  <si>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</si>
  <si>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</si>
  <si>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</si>
  <si>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</si>
  <si>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</si>
  <si>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</si>
  <si>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</si>
  <si>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</si>
  <si>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</si>
  <si>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</si>
  <si>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</si>
  <si>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</si>
  <si>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</si>
  <si>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</si>
  <si>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</si>
  <si>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</si>
  <si>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</si>
  <si>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</si>
  <si>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</si>
  <si>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</si>
  <si>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</si>
  <si>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</si>
  <si>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</si>
  <si>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</si>
  <si>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</si>
  <si>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</si>
  <si>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</si>
  <si>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</si>
  <si>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</si>
  <si>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</si>
  <si>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</si>
  <si>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</si>
  <si>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</si>
  <si>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</si>
  <si>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</si>
  <si>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</si>
  <si>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</si>
  <si>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</si>
  <si>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</si>
  <si>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</si>
  <si>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</si>
  <si>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</si>
  <si>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</si>
  <si>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</si>
  <si>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</si>
  <si>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</si>
  <si>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</si>
  <si>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</si>
  <si>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</si>
  <si>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</si>
  <si>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</si>
  <si>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</si>
  <si>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</si>
  <si>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</si>
  <si>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</si>
  <si>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</si>
  <si>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</si>
  <si>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</si>
  <si>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</si>
  <si>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</si>
  <si>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</si>
  <si>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</si>
  <si>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</si>
  <si>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</si>
  <si>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</si>
  <si>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</si>
  <si>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</si>
  <si>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</si>
  <si>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</si>
  <si>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</si>
  <si>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</si>
  <si>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</si>
  <si>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</si>
  <si>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</si>
  <si>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</si>
  <si>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</si>
  <si>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</si>
  <si>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</si>
  <si>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</si>
  <si>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</si>
  <si>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</si>
  <si>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</si>
  <si>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</si>
  <si>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</si>
  <si>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</si>
  <si>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</si>
  <si>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</si>
  <si>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</si>
  <si>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</si>
  <si>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</si>
  <si>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</si>
  <si>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</si>
  <si>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</si>
  <si>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</si>
  <si>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</si>
  <si>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</si>
  <si>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</si>
  <si>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</si>
  <si>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</si>
  <si>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</si>
  <si>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</si>
  <si>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</si>
  <si>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</si>
  <si>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</si>
  <si>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</si>
  <si>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</si>
  <si>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</si>
  <si>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</si>
  <si>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</si>
  <si>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</si>
  <si>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</si>
  <si>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</si>
  <si>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</si>
  <si>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</si>
  <si>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</si>
  <si>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</si>
  <si>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</si>
  <si>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</si>
  <si>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</si>
  <si>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</si>
  <si>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</si>
  <si>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</si>
  <si>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</si>
  <si>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</si>
  <si>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</si>
  <si>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</si>
  <si>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</si>
  <si>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</si>
  <si>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</si>
  <si>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</si>
  <si>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</si>
  <si>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</si>
  <si>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</si>
  <si>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</si>
  <si>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</si>
  <si>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</si>
  <si>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</si>
  <si>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</si>
  <si>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</si>
  <si>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</si>
  <si>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</si>
  <si>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</si>
  <si>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</si>
  <si>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</si>
  <si>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</si>
  <si>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</si>
  <si>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</si>
  <si>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</si>
  <si>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</si>
  <si>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</si>
  <si>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</si>
  <si>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</si>
  <si>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</si>
  <si>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</si>
  <si>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</si>
  <si>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</si>
  <si>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</si>
  <si>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</si>
  <si>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</si>
  <si>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</si>
  <si>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</si>
  <si>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</si>
  <si>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</si>
  <si>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</si>
  <si>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</si>
  <si>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</si>
  <si>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</si>
  <si>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</si>
  <si>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</si>
  <si>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</si>
  <si>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</si>
  <si>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</si>
  <si>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</si>
  <si>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</si>
  <si>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</si>
  <si>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</si>
  <si>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</si>
  <si>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</si>
  <si>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</si>
  <si>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</si>
  <si>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</si>
  <si>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</si>
  <si>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</si>
  <si>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01.01.2010.</t>
  </si>
  <si>
    <t>31.12.2010.</t>
  </si>
  <si>
    <t>01453157</t>
  </si>
  <si>
    <t>080304753</t>
  </si>
  <si>
    <t>83180487843</t>
  </si>
  <si>
    <t>VJESNIK d.d. TISKARSKO IZDAVAČKE DJELATNOSTI</t>
  </si>
  <si>
    <t>ZAGREB</t>
  </si>
  <si>
    <t>SLAVONSKA AVENIJA 4</t>
  </si>
  <si>
    <t>uprava@vjesnik.hr</t>
  </si>
  <si>
    <t>www.tiskara.vjesnik.hr</t>
  </si>
  <si>
    <t>GRAD ZAGREB</t>
  </si>
  <si>
    <t>NE</t>
  </si>
  <si>
    <t>stanje na dan 31.12.2010.</t>
  </si>
  <si>
    <t>Obveznik: Vjesnik d.d.</t>
  </si>
  <si>
    <t>u razdoblju 01.01.2010. do 31.12.2010.</t>
  </si>
  <si>
    <t>Rastić Mislav</t>
  </si>
  <si>
    <t>01 6161 530</t>
  </si>
  <si>
    <t>01 3641 405</t>
  </si>
  <si>
    <t>dr.sc Franjo Maletić</t>
  </si>
  <si>
    <t>5813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</si>
</sst>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3" fillId="0" borderId="27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3" fillId="0" borderId="0" xfId="53" applyFont="1" applyAlignment="1">
      <alignment/>
      <protection/>
    </xf>
    <xf numFmtId="49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Border="1" applyAlignment="1" applyProtection="1">
      <alignment horizontal="center" vertical="center"/>
      <protection hidden="1" locked="0"/>
    </xf>
    <xf numFmtId="0" fontId="2" fillId="24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7" xfId="53" applyFont="1" applyBorder="1" applyAlignment="1">
      <alignment horizontal="center"/>
      <protection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7" xfId="53" applyFont="1" applyBorder="1" applyAlignment="1" applyProtection="1">
      <alignment horizontal="center" vertical="top"/>
      <protection hidden="1"/>
    </xf>
    <xf numFmtId="0" fontId="3" fillId="0" borderId="29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3" fontId="0" fillId="0" borderId="0" xfId="0" applyNumberFormat="1" applyAlignment="1">
      <alignment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49" fontId="4" fillId="24" borderId="28" xfId="48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9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24" borderId="28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8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8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9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jesnik.hr" TargetMode="External" /><Relationship Id="rId2" Type="http://schemas.openxmlformats.org/officeDocument/2006/relationships/hyperlink" Target="http://www.tiskara.vjesnik.hr/" TargetMode="External" /><Relationship Id="rId3" Type="http://schemas.openxmlformats.org/officeDocument/2006/relationships/hyperlink" Target="mailto:uprava@vjes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37">
      <selection activeCell="I27" sqref="I27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2" t="s">
        <v>256</v>
      </c>
      <c r="B1" s="122"/>
      <c r="C1" s="1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1" t="s">
        <v>257</v>
      </c>
      <c r="B2" s="171"/>
      <c r="C2" s="171"/>
      <c r="D2" s="172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3" t="s">
        <v>259</v>
      </c>
      <c r="B4" s="173"/>
      <c r="C4" s="173"/>
      <c r="D4" s="173"/>
      <c r="E4" s="173"/>
      <c r="F4" s="173"/>
      <c r="G4" s="173"/>
      <c r="H4" s="173"/>
      <c r="I4" s="17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1" t="s">
        <v>260</v>
      </c>
      <c r="B6" s="142"/>
      <c r="C6" s="123" t="s">
        <v>326</v>
      </c>
      <c r="D6" s="124"/>
      <c r="E6" s="174"/>
      <c r="F6" s="174"/>
      <c r="G6" s="174"/>
      <c r="H6" s="174"/>
      <c r="I6" s="39"/>
      <c r="J6" s="22"/>
      <c r="K6" s="22"/>
      <c r="L6" s="22"/>
    </row>
    <row r="7" spans="1:12" ht="12.75">
      <c r="A7" s="40"/>
      <c r="B7" s="40"/>
      <c r="C7" s="31"/>
      <c r="D7" s="31"/>
      <c r="E7" s="174"/>
      <c r="F7" s="174"/>
      <c r="G7" s="174"/>
      <c r="H7" s="174"/>
      <c r="I7" s="39"/>
      <c r="J7" s="22"/>
      <c r="K7" s="22"/>
      <c r="L7" s="22"/>
    </row>
    <row r="8" spans="1:12" ht="12.75">
      <c r="A8" s="175" t="s">
        <v>261</v>
      </c>
      <c r="B8" s="176"/>
      <c r="C8" s="123" t="s">
        <v>327</v>
      </c>
      <c r="D8" s="124"/>
      <c r="E8" s="174"/>
      <c r="F8" s="174"/>
      <c r="G8" s="174"/>
      <c r="H8" s="17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8" t="s">
        <v>262</v>
      </c>
      <c r="B10" s="169"/>
      <c r="C10" s="123" t="s">
        <v>328</v>
      </c>
      <c r="D10" s="12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0"/>
      <c r="B11" s="17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1" t="s">
        <v>263</v>
      </c>
      <c r="B12" s="142"/>
      <c r="C12" s="125" t="s">
        <v>329</v>
      </c>
      <c r="D12" s="165"/>
      <c r="E12" s="165"/>
      <c r="F12" s="165"/>
      <c r="G12" s="165"/>
      <c r="H12" s="165"/>
      <c r="I12" s="13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1" t="s">
        <v>264</v>
      </c>
      <c r="B14" s="142"/>
      <c r="C14" s="166">
        <v>10000</v>
      </c>
      <c r="D14" s="167"/>
      <c r="E14" s="31"/>
      <c r="F14" s="125" t="s">
        <v>330</v>
      </c>
      <c r="G14" s="165"/>
      <c r="H14" s="165"/>
      <c r="I14" s="13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1" t="s">
        <v>265</v>
      </c>
      <c r="B16" s="142"/>
      <c r="C16" s="125" t="s">
        <v>331</v>
      </c>
      <c r="D16" s="165"/>
      <c r="E16" s="165"/>
      <c r="F16" s="165"/>
      <c r="G16" s="165"/>
      <c r="H16" s="165"/>
      <c r="I16" s="13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1" t="s">
        <v>266</v>
      </c>
      <c r="B18" s="142"/>
      <c r="C18" s="160" t="s">
        <v>332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1" t="s">
        <v>267</v>
      </c>
      <c r="B20" s="142"/>
      <c r="C20" s="160" t="s">
        <v>333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1" t="s">
        <v>268</v>
      </c>
      <c r="B22" s="142"/>
      <c r="C22" s="44">
        <v>133</v>
      </c>
      <c r="D22" s="125" t="s">
        <v>330</v>
      </c>
      <c r="E22" s="152"/>
      <c r="F22" s="153"/>
      <c r="G22" s="163"/>
      <c r="H22" s="16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41" t="s">
        <v>269</v>
      </c>
      <c r="B24" s="142"/>
      <c r="C24" s="44">
        <v>21</v>
      </c>
      <c r="D24" s="125" t="s">
        <v>334</v>
      </c>
      <c r="E24" s="152"/>
      <c r="F24" s="152"/>
      <c r="G24" s="153"/>
      <c r="H24" s="38" t="s">
        <v>270</v>
      </c>
      <c r="I24" s="48">
        <v>399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41" t="s">
        <v>272</v>
      </c>
      <c r="B26" s="142"/>
      <c r="C26" s="49" t="s">
        <v>335</v>
      </c>
      <c r="D26" s="50"/>
      <c r="E26" s="22"/>
      <c r="F26" s="51"/>
      <c r="G26" s="141" t="s">
        <v>273</v>
      </c>
      <c r="H26" s="142"/>
      <c r="I26" s="52" t="s">
        <v>343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9"/>
      <c r="B30" s="126"/>
      <c r="C30" s="126"/>
      <c r="D30" s="144"/>
      <c r="E30" s="149"/>
      <c r="F30" s="126"/>
      <c r="G30" s="126"/>
      <c r="H30" s="123"/>
      <c r="I30" s="124"/>
      <c r="J30" s="22"/>
      <c r="K30" s="22"/>
      <c r="L30" s="22"/>
    </row>
    <row r="31" spans="1:12" ht="12.75">
      <c r="A31" s="45"/>
      <c r="B31" s="45"/>
      <c r="C31" s="43"/>
      <c r="D31" s="150"/>
      <c r="E31" s="150"/>
      <c r="F31" s="150"/>
      <c r="G31" s="151"/>
      <c r="H31" s="31"/>
      <c r="I31" s="57"/>
      <c r="J31" s="22"/>
      <c r="K31" s="22"/>
      <c r="L31" s="22"/>
    </row>
    <row r="32" spans="1:12" ht="12.75">
      <c r="A32" s="149"/>
      <c r="B32" s="126"/>
      <c r="C32" s="126"/>
      <c r="D32" s="144"/>
      <c r="E32" s="149"/>
      <c r="F32" s="126"/>
      <c r="G32" s="126"/>
      <c r="H32" s="123"/>
      <c r="I32" s="12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9"/>
      <c r="B34" s="126"/>
      <c r="C34" s="126"/>
      <c r="D34" s="144"/>
      <c r="E34" s="149"/>
      <c r="F34" s="126"/>
      <c r="G34" s="126"/>
      <c r="H34" s="123"/>
      <c r="I34" s="12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9"/>
      <c r="B36" s="126"/>
      <c r="C36" s="126"/>
      <c r="D36" s="144"/>
      <c r="E36" s="149"/>
      <c r="F36" s="126"/>
      <c r="G36" s="126"/>
      <c r="H36" s="123"/>
      <c r="I36" s="124"/>
      <c r="J36" s="22"/>
      <c r="K36" s="22"/>
      <c r="L36" s="22"/>
    </row>
    <row r="37" spans="1:12" ht="12.75">
      <c r="A37" s="59"/>
      <c r="B37" s="59"/>
      <c r="C37" s="145"/>
      <c r="D37" s="146"/>
      <c r="E37" s="31"/>
      <c r="F37" s="145"/>
      <c r="G37" s="146"/>
      <c r="H37" s="31"/>
      <c r="I37" s="31"/>
      <c r="J37" s="22"/>
      <c r="K37" s="22"/>
      <c r="L37" s="22"/>
    </row>
    <row r="38" spans="1:12" ht="12.75">
      <c r="A38" s="149"/>
      <c r="B38" s="126"/>
      <c r="C38" s="126"/>
      <c r="D38" s="144"/>
      <c r="E38" s="149"/>
      <c r="F38" s="126"/>
      <c r="G38" s="126"/>
      <c r="H38" s="123"/>
      <c r="I38" s="12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9"/>
      <c r="B40" s="126"/>
      <c r="C40" s="126"/>
      <c r="D40" s="144"/>
      <c r="E40" s="149"/>
      <c r="F40" s="126"/>
      <c r="G40" s="126"/>
      <c r="H40" s="123"/>
      <c r="I40" s="12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6" t="s">
        <v>277</v>
      </c>
      <c r="B44" s="137"/>
      <c r="C44" s="123"/>
      <c r="D44" s="124"/>
      <c r="E44" s="32"/>
      <c r="F44" s="125"/>
      <c r="G44" s="126"/>
      <c r="H44" s="126"/>
      <c r="I44" s="144"/>
      <c r="J44" s="22"/>
      <c r="K44" s="22"/>
      <c r="L44" s="22"/>
    </row>
    <row r="45" spans="1:12" ht="12.75">
      <c r="A45" s="59"/>
      <c r="B45" s="59"/>
      <c r="C45" s="145"/>
      <c r="D45" s="146"/>
      <c r="E45" s="31"/>
      <c r="F45" s="145"/>
      <c r="G45" s="147"/>
      <c r="H45" s="67"/>
      <c r="I45" s="67"/>
      <c r="J45" s="22"/>
      <c r="K45" s="22"/>
      <c r="L45" s="22"/>
    </row>
    <row r="46" spans="1:12" ht="12.75">
      <c r="A46" s="136" t="s">
        <v>278</v>
      </c>
      <c r="B46" s="137"/>
      <c r="C46" s="125" t="s">
        <v>339</v>
      </c>
      <c r="D46" s="148"/>
      <c r="E46" s="148"/>
      <c r="F46" s="148"/>
      <c r="G46" s="148"/>
      <c r="H46" s="148"/>
      <c r="I46" s="148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6" t="s">
        <v>280</v>
      </c>
      <c r="B48" s="137"/>
      <c r="C48" s="143" t="s">
        <v>340</v>
      </c>
      <c r="D48" s="139"/>
      <c r="E48" s="140"/>
      <c r="F48" s="32"/>
      <c r="G48" s="38" t="s">
        <v>281</v>
      </c>
      <c r="H48" s="143" t="s">
        <v>341</v>
      </c>
      <c r="I48" s="140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6" t="s">
        <v>266</v>
      </c>
      <c r="B50" s="137"/>
      <c r="C50" s="138" t="s">
        <v>332</v>
      </c>
      <c r="D50" s="139"/>
      <c r="E50" s="139"/>
      <c r="F50" s="139"/>
      <c r="G50" s="139"/>
      <c r="H50" s="139"/>
      <c r="I50" s="140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1" t="s">
        <v>282</v>
      </c>
      <c r="B52" s="142"/>
      <c r="C52" s="143" t="s">
        <v>342</v>
      </c>
      <c r="D52" s="139"/>
      <c r="E52" s="139"/>
      <c r="F52" s="139"/>
      <c r="G52" s="139"/>
      <c r="H52" s="139"/>
      <c r="I52" s="131"/>
      <c r="J52" s="22"/>
      <c r="K52" s="22"/>
      <c r="L52" s="22"/>
    </row>
    <row r="53" spans="1:12" ht="12.75">
      <c r="A53" s="69"/>
      <c r="B53" s="69"/>
      <c r="C53" s="129" t="s">
        <v>283</v>
      </c>
      <c r="D53" s="129"/>
      <c r="E53" s="129"/>
      <c r="F53" s="129"/>
      <c r="G53" s="129"/>
      <c r="H53" s="12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2" t="s">
        <v>284</v>
      </c>
      <c r="C55" s="128"/>
      <c r="D55" s="128"/>
      <c r="E55" s="12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1" t="s">
        <v>317</v>
      </c>
      <c r="I56" s="121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1"/>
      <c r="I57" s="121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1"/>
      <c r="I58" s="121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1"/>
      <c r="I59" s="121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1"/>
      <c r="I60" s="121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0" t="s">
        <v>287</v>
      </c>
      <c r="H63" s="127"/>
      <c r="I63" s="120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4"/>
      <c r="H64" s="13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jesnik.hr"/>
    <hyperlink ref="C20" r:id="rId2" display="www.tiskara.vjesnik.hr"/>
    <hyperlink ref="C50" r:id="rId3" display="uprava@vjes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00">
      <selection activeCell="A4" sqref="A4:K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7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336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93" t="s">
        <v>337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34.5" thickBot="1">
      <c r="A5" s="196" t="s">
        <v>61</v>
      </c>
      <c r="B5" s="197"/>
      <c r="C5" s="197"/>
      <c r="D5" s="197"/>
      <c r="E5" s="197"/>
      <c r="F5" s="197"/>
      <c r="G5" s="197"/>
      <c r="H5" s="198"/>
      <c r="I5" s="77" t="s">
        <v>288</v>
      </c>
      <c r="J5" s="78" t="s">
        <v>115</v>
      </c>
      <c r="K5" s="79" t="s">
        <v>116</v>
      </c>
    </row>
    <row r="6" spans="1:11" ht="12.75">
      <c r="A6" s="199">
        <v>1</v>
      </c>
      <c r="B6" s="199"/>
      <c r="C6" s="199"/>
      <c r="D6" s="199"/>
      <c r="E6" s="199"/>
      <c r="F6" s="199"/>
      <c r="G6" s="199"/>
      <c r="H6" s="199"/>
      <c r="I6" s="81">
        <v>2</v>
      </c>
      <c r="J6" s="80">
        <v>3</v>
      </c>
      <c r="K6" s="80">
        <v>4</v>
      </c>
    </row>
    <row r="7" spans="1:11" ht="12.75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2"/>
    </row>
    <row r="8" spans="1:11" ht="12.75">
      <c r="A8" s="184" t="s">
        <v>62</v>
      </c>
      <c r="B8" s="185"/>
      <c r="C8" s="185"/>
      <c r="D8" s="185"/>
      <c r="E8" s="185"/>
      <c r="F8" s="185"/>
      <c r="G8" s="185"/>
      <c r="H8" s="186"/>
      <c r="I8" s="6">
        <v>1</v>
      </c>
      <c r="J8" s="11"/>
      <c r="K8" s="11"/>
    </row>
    <row r="9" spans="1:11" ht="12.75">
      <c r="A9" s="187" t="s">
        <v>13</v>
      </c>
      <c r="B9" s="188"/>
      <c r="C9" s="188"/>
      <c r="D9" s="188"/>
      <c r="E9" s="188"/>
      <c r="F9" s="188"/>
      <c r="G9" s="188"/>
      <c r="H9" s="189"/>
      <c r="I9" s="4">
        <v>2</v>
      </c>
      <c r="J9" s="12">
        <f>J10+J17+J27+J36+J40</f>
        <v>140768477</v>
      </c>
      <c r="K9" s="12">
        <f>K10+K17+K27+K36+K40</f>
        <v>106384171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/>
      <c r="K12" s="13"/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138642929</v>
      </c>
      <c r="K17" s="12">
        <f>SUM(K18:K26)</f>
        <v>105605146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603831</v>
      </c>
      <c r="K18" s="13">
        <v>603831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60058468</v>
      </c>
      <c r="K19" s="13">
        <v>58117943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17112343</v>
      </c>
      <c r="K20" s="13">
        <v>44567881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1739444</v>
      </c>
      <c r="K21" s="13">
        <v>1215106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>
        <v>18300000</v>
      </c>
      <c r="K23" s="13"/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39728458</v>
      </c>
      <c r="K24" s="13"/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1100385</v>
      </c>
      <c r="K25" s="13">
        <v>1100385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2102075</v>
      </c>
      <c r="K27" s="12">
        <f>SUM(K28:K35)</f>
        <v>756968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/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213647</v>
      </c>
      <c r="K30" s="13">
        <v>212744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1594</v>
      </c>
      <c r="K32" s="13">
        <v>1594</v>
      </c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1886834</v>
      </c>
      <c r="K33" s="13">
        <v>542630</v>
      </c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23473</v>
      </c>
      <c r="K36" s="12">
        <f>SUM(K37:K39)</f>
        <v>22057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23473</v>
      </c>
      <c r="K38" s="13">
        <v>22057</v>
      </c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87" t="s">
        <v>248</v>
      </c>
      <c r="B41" s="188"/>
      <c r="C41" s="188"/>
      <c r="D41" s="188"/>
      <c r="E41" s="188"/>
      <c r="F41" s="188"/>
      <c r="G41" s="188"/>
      <c r="H41" s="189"/>
      <c r="I41" s="4">
        <v>34</v>
      </c>
      <c r="J41" s="12">
        <f>J42+J50+J57+J65</f>
        <v>83428440</v>
      </c>
      <c r="K41" s="12">
        <f>K42+K50+K57+K65</f>
        <v>65963632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7818930</v>
      </c>
      <c r="K42" s="12">
        <f>SUM(K43:K49)</f>
        <v>5494124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7720160</v>
      </c>
      <c r="K43" s="13">
        <v>4850219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98770</v>
      </c>
      <c r="K44" s="13">
        <v>385378</v>
      </c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/>
      <c r="K45" s="13"/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/>
      <c r="K46" s="13"/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/>
      <c r="K47" s="13">
        <v>258527</v>
      </c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53393707</v>
      </c>
      <c r="K50" s="12">
        <f>SUM(K51:K56)</f>
        <v>40654304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/>
      <c r="K51" s="13"/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53031892</v>
      </c>
      <c r="K52" s="13">
        <v>40292768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/>
      <c r="K54" s="13">
        <v>711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304869</v>
      </c>
      <c r="K55" s="13">
        <v>360825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56946</v>
      </c>
      <c r="K56" s="13"/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19150000</v>
      </c>
      <c r="K57" s="12">
        <f>SUM(K58:K64)</f>
        <v>19190000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/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>
        <v>19150000</v>
      </c>
      <c r="K61" s="13">
        <v>19190000</v>
      </c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/>
      <c r="K63" s="13"/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3065803</v>
      </c>
      <c r="K65" s="13">
        <v>625204</v>
      </c>
    </row>
    <row r="66" spans="1:11" ht="12.75">
      <c r="A66" s="187" t="s">
        <v>58</v>
      </c>
      <c r="B66" s="188"/>
      <c r="C66" s="188"/>
      <c r="D66" s="188"/>
      <c r="E66" s="188"/>
      <c r="F66" s="188"/>
      <c r="G66" s="188"/>
      <c r="H66" s="189"/>
      <c r="I66" s="4">
        <v>59</v>
      </c>
      <c r="J66" s="13"/>
      <c r="K66" s="13"/>
    </row>
    <row r="67" spans="1:11" ht="12.75">
      <c r="A67" s="187" t="s">
        <v>249</v>
      </c>
      <c r="B67" s="188"/>
      <c r="C67" s="188"/>
      <c r="D67" s="188"/>
      <c r="E67" s="188"/>
      <c r="F67" s="188"/>
      <c r="G67" s="188"/>
      <c r="H67" s="189"/>
      <c r="I67" s="4">
        <v>60</v>
      </c>
      <c r="J67" s="12">
        <f>J8+J9+J41+J66</f>
        <v>224196917</v>
      </c>
      <c r="K67" s="12">
        <f>K8+K9+K41+K66</f>
        <v>172347803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/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84" t="s">
        <v>199</v>
      </c>
      <c r="B70" s="185"/>
      <c r="C70" s="185"/>
      <c r="D70" s="185"/>
      <c r="E70" s="185"/>
      <c r="F70" s="185"/>
      <c r="G70" s="185"/>
      <c r="H70" s="186"/>
      <c r="I70" s="6">
        <v>62</v>
      </c>
      <c r="J70" s="20">
        <f>J71+J72+J73+J79+J80+J83+J86</f>
        <v>97394624</v>
      </c>
      <c r="K70" s="20">
        <f>K71+K72+K73+K79+K80+K83+K86</f>
        <v>63169583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106168300</v>
      </c>
      <c r="K71" s="13">
        <v>106168300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11211872</v>
      </c>
      <c r="K73" s="12">
        <f>K74+K75-K76+K77+K78</f>
        <v>0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585645</v>
      </c>
      <c r="K74" s="13"/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1337847</v>
      </c>
      <c r="K75" s="13">
        <v>1337847</v>
      </c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1337847</v>
      </c>
      <c r="K76" s="13">
        <v>1337847</v>
      </c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10626227</v>
      </c>
      <c r="K78" s="13"/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/>
      <c r="K79" s="13"/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0</v>
      </c>
      <c r="K80" s="12">
        <f>K81-K82</f>
        <v>-8773676</v>
      </c>
    </row>
    <row r="81" spans="1:11" ht="12.75">
      <c r="A81" s="209" t="s">
        <v>175</v>
      </c>
      <c r="B81" s="210"/>
      <c r="C81" s="210"/>
      <c r="D81" s="210"/>
      <c r="E81" s="210"/>
      <c r="F81" s="210"/>
      <c r="G81" s="210"/>
      <c r="H81" s="211"/>
      <c r="I81" s="4">
        <v>73</v>
      </c>
      <c r="J81" s="13"/>
      <c r="K81" s="13"/>
    </row>
    <row r="82" spans="1:11" ht="12.75">
      <c r="A82" s="209" t="s">
        <v>176</v>
      </c>
      <c r="B82" s="210"/>
      <c r="C82" s="210"/>
      <c r="D82" s="210"/>
      <c r="E82" s="210"/>
      <c r="F82" s="210"/>
      <c r="G82" s="210"/>
      <c r="H82" s="211"/>
      <c r="I82" s="4">
        <v>74</v>
      </c>
      <c r="J82" s="13"/>
      <c r="K82" s="13">
        <v>8773676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-19985548</v>
      </c>
      <c r="K83" s="12">
        <f>K84-K85</f>
        <v>-34225041</v>
      </c>
    </row>
    <row r="84" spans="1:11" ht="12.75">
      <c r="A84" s="209" t="s">
        <v>177</v>
      </c>
      <c r="B84" s="210"/>
      <c r="C84" s="210"/>
      <c r="D84" s="210"/>
      <c r="E84" s="210"/>
      <c r="F84" s="210"/>
      <c r="G84" s="210"/>
      <c r="H84" s="211"/>
      <c r="I84" s="4">
        <v>76</v>
      </c>
      <c r="J84" s="13"/>
      <c r="K84" s="13"/>
    </row>
    <row r="85" spans="1:11" ht="12.75">
      <c r="A85" s="209" t="s">
        <v>178</v>
      </c>
      <c r="B85" s="210"/>
      <c r="C85" s="210"/>
      <c r="D85" s="210"/>
      <c r="E85" s="210"/>
      <c r="F85" s="210"/>
      <c r="G85" s="210"/>
      <c r="H85" s="211"/>
      <c r="I85" s="4">
        <v>77</v>
      </c>
      <c r="J85" s="13">
        <v>19985548</v>
      </c>
      <c r="K85" s="13">
        <v>34225041</v>
      </c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87" t="s">
        <v>19</v>
      </c>
      <c r="B87" s="188"/>
      <c r="C87" s="188"/>
      <c r="D87" s="188"/>
      <c r="E87" s="188"/>
      <c r="F87" s="188"/>
      <c r="G87" s="188"/>
      <c r="H87" s="189"/>
      <c r="I87" s="4">
        <v>79</v>
      </c>
      <c r="J87" s="12">
        <f>SUM(J88:J90)</f>
        <v>2151022</v>
      </c>
      <c r="K87" s="12">
        <f>SUM(K88:K90)</f>
        <v>2946085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1311022</v>
      </c>
      <c r="K88" s="13">
        <v>2946085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840000</v>
      </c>
      <c r="K90" s="13"/>
    </row>
    <row r="91" spans="1:11" ht="12.75">
      <c r="A91" s="187" t="s">
        <v>20</v>
      </c>
      <c r="B91" s="188"/>
      <c r="C91" s="188"/>
      <c r="D91" s="188"/>
      <c r="E91" s="188"/>
      <c r="F91" s="188"/>
      <c r="G91" s="188"/>
      <c r="H91" s="189"/>
      <c r="I91" s="4">
        <v>83</v>
      </c>
      <c r="J91" s="12">
        <f>SUM(J92:J100)</f>
        <v>31575872</v>
      </c>
      <c r="K91" s="12">
        <f>SUM(K92:K100)</f>
        <v>7731759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/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31560086</v>
      </c>
      <c r="K94" s="13">
        <v>7716849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>
        <v>15786</v>
      </c>
      <c r="K99" s="13">
        <v>14910</v>
      </c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/>
      <c r="K100" s="13"/>
    </row>
    <row r="101" spans="1:11" ht="12.75">
      <c r="A101" s="187" t="s">
        <v>21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2">
        <f>SUM(J102:J113)</f>
        <v>93074873</v>
      </c>
      <c r="K101" s="12">
        <f>SUM(K102:K113)</f>
        <v>98499850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/>
      <c r="K102" s="13"/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/>
      <c r="K103" s="13"/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11016702</v>
      </c>
      <c r="K104" s="13">
        <v>45021300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35377703</v>
      </c>
      <c r="K105" s="13">
        <v>87741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39017881</v>
      </c>
      <c r="K106" s="13">
        <v>40822400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2658339</v>
      </c>
      <c r="K109" s="13">
        <v>2595149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4763929</v>
      </c>
      <c r="K110" s="13">
        <v>9660997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240319</v>
      </c>
      <c r="K113" s="13">
        <v>312263</v>
      </c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3">
        <v>526</v>
      </c>
      <c r="K114" s="13">
        <v>526</v>
      </c>
    </row>
    <row r="115" spans="1:11" ht="12.75">
      <c r="A115" s="187" t="s">
        <v>25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2">
        <f>J70+J87+J91+J101+J114</f>
        <v>224196917</v>
      </c>
      <c r="K115" s="12">
        <f>K70+K87+K91+K101+K114</f>
        <v>172347803</v>
      </c>
    </row>
    <row r="116" spans="1:11" ht="12.75">
      <c r="A116" s="217" t="s">
        <v>59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4"/>
      <c r="K116" s="14"/>
    </row>
    <row r="117" spans="1:11" ht="12.75">
      <c r="A117" s="206" t="s">
        <v>289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223"/>
      <c r="J118" s="223"/>
      <c r="K118" s="224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212" t="s">
        <v>9</v>
      </c>
      <c r="B120" s="213"/>
      <c r="C120" s="213"/>
      <c r="D120" s="213"/>
      <c r="E120" s="213"/>
      <c r="F120" s="213"/>
      <c r="G120" s="213"/>
      <c r="H120" s="21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5" t="s">
        <v>102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1" ht="12.75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37">
      <selection activeCell="A4" sqref="A4:K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7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338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6" t="s">
        <v>337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9">
        <v>1</v>
      </c>
      <c r="B6" s="199"/>
      <c r="C6" s="199"/>
      <c r="D6" s="199"/>
      <c r="E6" s="199"/>
      <c r="F6" s="199"/>
      <c r="G6" s="199"/>
      <c r="H6" s="199"/>
      <c r="I6" s="81">
        <v>2</v>
      </c>
      <c r="J6" s="80">
        <v>3</v>
      </c>
      <c r="K6" s="80">
        <v>4</v>
      </c>
    </row>
    <row r="7" spans="1:11" ht="12.75">
      <c r="A7" s="184" t="s">
        <v>26</v>
      </c>
      <c r="B7" s="185"/>
      <c r="C7" s="185"/>
      <c r="D7" s="185"/>
      <c r="E7" s="185"/>
      <c r="F7" s="185"/>
      <c r="G7" s="185"/>
      <c r="H7" s="186"/>
      <c r="I7" s="6">
        <v>111</v>
      </c>
      <c r="J7" s="118">
        <f>SUM(J8:J9)</f>
        <v>179585562</v>
      </c>
      <c r="K7" s="20">
        <f>SUM(K8:K9)</f>
        <v>140927328</v>
      </c>
    </row>
    <row r="8" spans="1:11" ht="12.75">
      <c r="A8" s="187" t="s">
        <v>158</v>
      </c>
      <c r="B8" s="188"/>
      <c r="C8" s="188"/>
      <c r="D8" s="188"/>
      <c r="E8" s="188"/>
      <c r="F8" s="188"/>
      <c r="G8" s="188"/>
      <c r="H8" s="189"/>
      <c r="I8" s="4">
        <v>112</v>
      </c>
      <c r="J8" s="13">
        <v>170505645</v>
      </c>
      <c r="K8" s="13">
        <v>133647934</v>
      </c>
    </row>
    <row r="9" spans="1:11" ht="12.75">
      <c r="A9" s="187" t="s">
        <v>106</v>
      </c>
      <c r="B9" s="188"/>
      <c r="C9" s="188"/>
      <c r="D9" s="188"/>
      <c r="E9" s="188"/>
      <c r="F9" s="188"/>
      <c r="G9" s="188"/>
      <c r="H9" s="189"/>
      <c r="I9" s="4">
        <v>113</v>
      </c>
      <c r="J9" s="13">
        <v>9079917</v>
      </c>
      <c r="K9" s="13">
        <v>7279394</v>
      </c>
    </row>
    <row r="10" spans="1:11" ht="12.75">
      <c r="A10" s="187" t="s">
        <v>12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19">
        <f>J11+J12+J16+J20+J21+J22+J25+J26</f>
        <v>197578849</v>
      </c>
      <c r="K10" s="12">
        <f>K11+K12+K16+K20+K21+K22+K25+K26</f>
        <v>169043501</v>
      </c>
    </row>
    <row r="11" spans="1:11" ht="12.75">
      <c r="A11" s="187" t="s">
        <v>107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3">
        <v>159850</v>
      </c>
      <c r="K11" s="13">
        <v>-286608</v>
      </c>
    </row>
    <row r="12" spans="1:11" ht="12.75">
      <c r="A12" s="187" t="s">
        <v>22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19">
        <f>SUM(J13:J15)</f>
        <v>103452295</v>
      </c>
      <c r="K12" s="119">
        <f>SUM(K13:K15)</f>
        <v>85219123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82758414</v>
      </c>
      <c r="K13" s="13">
        <v>67401541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/>
      <c r="K14" s="13"/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20693881</v>
      </c>
      <c r="K15" s="13">
        <v>17817582</v>
      </c>
    </row>
    <row r="16" spans="1:11" ht="12.75">
      <c r="A16" s="187" t="s">
        <v>23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19">
        <f>SUM(J17:J19)</f>
        <v>53588527</v>
      </c>
      <c r="K16" s="119">
        <f>SUM(K17:K19)</f>
        <v>47885930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31407588</v>
      </c>
      <c r="K17" s="13">
        <v>28407365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14307182</v>
      </c>
      <c r="K18" s="13">
        <v>12394644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7873757</v>
      </c>
      <c r="K19" s="13">
        <v>7083921</v>
      </c>
    </row>
    <row r="20" spans="1:11" ht="12.75">
      <c r="A20" s="187" t="s">
        <v>108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3">
        <v>17538361</v>
      </c>
      <c r="K20" s="13">
        <v>16541542</v>
      </c>
    </row>
    <row r="21" spans="1:11" ht="12.75">
      <c r="A21" s="187" t="s">
        <v>109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3">
        <v>13733562</v>
      </c>
      <c r="K21" s="13">
        <v>12651157</v>
      </c>
    </row>
    <row r="22" spans="1:11" ht="12.75">
      <c r="A22" s="187" t="s">
        <v>24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2">
        <v>2487217</v>
      </c>
      <c r="K22" s="12">
        <f>SUM(K23:K24)</f>
        <v>2738487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>
        <v>219754</v>
      </c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2047709</v>
      </c>
      <c r="K24" s="13">
        <v>2738487</v>
      </c>
    </row>
    <row r="25" spans="1:11" ht="12.75">
      <c r="A25" s="187" t="s">
        <v>110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3">
        <v>1409270</v>
      </c>
      <c r="K25" s="13">
        <v>2341563</v>
      </c>
    </row>
    <row r="26" spans="1:11" ht="12.75">
      <c r="A26" s="187" t="s">
        <v>52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3">
        <v>5209767</v>
      </c>
      <c r="K26" s="13">
        <v>1952307</v>
      </c>
    </row>
    <row r="27" spans="1:11" ht="12.75">
      <c r="A27" s="187" t="s">
        <v>221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2">
        <f>SUM(J28:J32)</f>
        <v>3118564</v>
      </c>
      <c r="K27" s="12">
        <f>SUM(K28:K32)</f>
        <v>1043862</v>
      </c>
    </row>
    <row r="28" spans="1:11" ht="12.75">
      <c r="A28" s="187" t="s">
        <v>235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3">
        <v>752306</v>
      </c>
      <c r="K28" s="13">
        <v>749826</v>
      </c>
    </row>
    <row r="29" spans="1:11" ht="12.75">
      <c r="A29" s="187" t="s">
        <v>161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3">
        <v>2366258</v>
      </c>
      <c r="K29" s="13">
        <v>294036</v>
      </c>
    </row>
    <row r="30" spans="1:11" ht="12.75">
      <c r="A30" s="187" t="s">
        <v>145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3"/>
      <c r="K30" s="13"/>
    </row>
    <row r="31" spans="1:11" ht="12.75">
      <c r="A31" s="187" t="s">
        <v>231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3"/>
      <c r="K31" s="13"/>
    </row>
    <row r="32" spans="1:11" ht="12.75">
      <c r="A32" s="187" t="s">
        <v>146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3"/>
      <c r="K32" s="13"/>
    </row>
    <row r="33" spans="1:11" ht="12.75">
      <c r="A33" s="187" t="s">
        <v>222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2">
        <f>SUM(J34:J37)</f>
        <v>5110825</v>
      </c>
      <c r="K33" s="12">
        <f>SUM(K34:K37)</f>
        <v>7152730</v>
      </c>
    </row>
    <row r="34" spans="1:11" ht="12.75">
      <c r="A34" s="187" t="s">
        <v>68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3"/>
      <c r="K34" s="13"/>
    </row>
    <row r="35" spans="1:11" ht="12.75">
      <c r="A35" s="187" t="s">
        <v>67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3">
        <v>5107948</v>
      </c>
      <c r="K35" s="13">
        <v>7152730</v>
      </c>
    </row>
    <row r="36" spans="1:11" ht="12.75">
      <c r="A36" s="187" t="s">
        <v>232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3">
        <v>2877</v>
      </c>
      <c r="K36" s="13"/>
    </row>
    <row r="37" spans="1:11" ht="12.75">
      <c r="A37" s="187" t="s">
        <v>69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3"/>
      <c r="K37" s="13"/>
    </row>
    <row r="38" spans="1:11" ht="12.75">
      <c r="A38" s="187" t="s">
        <v>203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3"/>
      <c r="K38" s="13"/>
    </row>
    <row r="39" spans="1:11" ht="12.75">
      <c r="A39" s="187" t="s">
        <v>204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3"/>
      <c r="K39" s="13"/>
    </row>
    <row r="40" spans="1:11" ht="12.75">
      <c r="A40" s="187" t="s">
        <v>233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3"/>
      <c r="K40" s="13"/>
    </row>
    <row r="41" spans="1:11" ht="12.75">
      <c r="A41" s="187" t="s">
        <v>234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3"/>
      <c r="K41" s="13"/>
    </row>
    <row r="42" spans="1:11" ht="12.75">
      <c r="A42" s="187" t="s">
        <v>223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2">
        <f>J7+J27+J38+J40</f>
        <v>182704126</v>
      </c>
      <c r="K42" s="12">
        <f>K7+K27+K38+K40</f>
        <v>141971190</v>
      </c>
    </row>
    <row r="43" spans="1:11" ht="12.75">
      <c r="A43" s="187" t="s">
        <v>224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2">
        <f>J10+J33+J39+J41</f>
        <v>202689674</v>
      </c>
      <c r="K43" s="12">
        <f>K10+K33+K39+K41</f>
        <v>176196231</v>
      </c>
    </row>
    <row r="44" spans="1:11" ht="12.75">
      <c r="A44" s="187" t="s">
        <v>244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2">
        <f>J42-J43</f>
        <v>-19985548</v>
      </c>
      <c r="K44" s="12">
        <f>K42-K43</f>
        <v>-34225041</v>
      </c>
    </row>
    <row r="45" spans="1:11" ht="12.75">
      <c r="A45" s="209" t="s">
        <v>226</v>
      </c>
      <c r="B45" s="210"/>
      <c r="C45" s="210"/>
      <c r="D45" s="210"/>
      <c r="E45" s="210"/>
      <c r="F45" s="210"/>
      <c r="G45" s="210"/>
      <c r="H45" s="211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9" t="s">
        <v>227</v>
      </c>
      <c r="B46" s="210"/>
      <c r="C46" s="210"/>
      <c r="D46" s="210"/>
      <c r="E46" s="210"/>
      <c r="F46" s="210"/>
      <c r="G46" s="210"/>
      <c r="H46" s="211"/>
      <c r="I46" s="4">
        <v>150</v>
      </c>
      <c r="J46" s="12">
        <f>IF(J43&gt;J42,J43-J42,0)</f>
        <v>19985548</v>
      </c>
      <c r="K46" s="12">
        <f>IF(K43&gt;K42,K43-K42,0)</f>
        <v>34225041</v>
      </c>
    </row>
    <row r="47" spans="1:11" ht="12.75">
      <c r="A47" s="187" t="s">
        <v>225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3"/>
      <c r="K47" s="13"/>
    </row>
    <row r="48" spans="1:11" ht="12.75">
      <c r="A48" s="187" t="s">
        <v>245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2">
        <f>J44-J47</f>
        <v>-19985548</v>
      </c>
      <c r="K48" s="12">
        <f>K44-K47</f>
        <v>-34225041</v>
      </c>
    </row>
    <row r="49" spans="1:11" ht="12.75">
      <c r="A49" s="209" t="s">
        <v>200</v>
      </c>
      <c r="B49" s="210"/>
      <c r="C49" s="210"/>
      <c r="D49" s="210"/>
      <c r="E49" s="210"/>
      <c r="F49" s="210"/>
      <c r="G49" s="210"/>
      <c r="H49" s="211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4" t="s">
        <v>228</v>
      </c>
      <c r="B50" s="235"/>
      <c r="C50" s="235"/>
      <c r="D50" s="235"/>
      <c r="E50" s="235"/>
      <c r="F50" s="235"/>
      <c r="G50" s="235"/>
      <c r="H50" s="236"/>
      <c r="I50" s="5">
        <v>154</v>
      </c>
      <c r="J50" s="18">
        <f>IF(J48&lt;0,-J48,0)</f>
        <v>19985548</v>
      </c>
      <c r="K50" s="18">
        <f>IF(K48&lt;0,-K48,0)</f>
        <v>34225041</v>
      </c>
    </row>
    <row r="51" spans="1:11" ht="12.75">
      <c r="A51" s="206" t="s">
        <v>120</v>
      </c>
      <c r="B51" s="220"/>
      <c r="C51" s="220"/>
      <c r="D51" s="220"/>
      <c r="E51" s="220"/>
      <c r="F51" s="220"/>
      <c r="G51" s="220"/>
      <c r="H51" s="220"/>
      <c r="I51" s="232"/>
      <c r="J51" s="232"/>
      <c r="K51" s="233"/>
    </row>
    <row r="52" spans="1:11" ht="12.75">
      <c r="A52" s="184" t="s">
        <v>194</v>
      </c>
      <c r="B52" s="185"/>
      <c r="C52" s="185"/>
      <c r="D52" s="185"/>
      <c r="E52" s="185"/>
      <c r="F52" s="185"/>
      <c r="G52" s="185"/>
      <c r="H52" s="185"/>
      <c r="I52" s="223"/>
      <c r="J52" s="223"/>
      <c r="K52" s="224"/>
    </row>
    <row r="53" spans="1:11" ht="12.75">
      <c r="A53" s="229" t="s">
        <v>242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3"/>
    </row>
    <row r="54" spans="1:11" ht="12.75">
      <c r="A54" s="229" t="s">
        <v>243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 ht="12.75">
      <c r="A55" s="206" t="s">
        <v>197</v>
      </c>
      <c r="B55" s="220"/>
      <c r="C55" s="220"/>
      <c r="D55" s="220"/>
      <c r="E55" s="220"/>
      <c r="F55" s="220"/>
      <c r="G55" s="220"/>
      <c r="H55" s="220"/>
      <c r="I55" s="232"/>
      <c r="J55" s="232"/>
      <c r="K55" s="233"/>
    </row>
    <row r="56" spans="1:11" ht="12.75">
      <c r="A56" s="184" t="s">
        <v>212</v>
      </c>
      <c r="B56" s="185"/>
      <c r="C56" s="185"/>
      <c r="D56" s="185"/>
      <c r="E56" s="185"/>
      <c r="F56" s="185"/>
      <c r="G56" s="185"/>
      <c r="H56" s="186"/>
      <c r="I56" s="21">
        <v>157</v>
      </c>
      <c r="J56" s="11"/>
      <c r="K56" s="11"/>
    </row>
    <row r="57" spans="1:11" ht="12.75">
      <c r="A57" s="187" t="s">
        <v>229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7" t="s">
        <v>236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3"/>
      <c r="K58" s="13"/>
    </row>
    <row r="59" spans="1:11" ht="12.75">
      <c r="A59" s="187" t="s">
        <v>237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3"/>
      <c r="K59" s="13"/>
    </row>
    <row r="60" spans="1:11" ht="12.75">
      <c r="A60" s="187" t="s">
        <v>45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3"/>
      <c r="K60" s="13"/>
    </row>
    <row r="61" spans="1:11" ht="12.75">
      <c r="A61" s="187" t="s">
        <v>238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3"/>
      <c r="K61" s="13"/>
    </row>
    <row r="62" spans="1:11" ht="12.75">
      <c r="A62" s="187" t="s">
        <v>239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3"/>
      <c r="K62" s="13"/>
    </row>
    <row r="63" spans="1:11" ht="12.75">
      <c r="A63" s="187" t="s">
        <v>240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3"/>
      <c r="K63" s="13"/>
    </row>
    <row r="64" spans="1:11" ht="12.75">
      <c r="A64" s="187" t="s">
        <v>241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3"/>
      <c r="K64" s="13"/>
    </row>
    <row r="65" spans="1:11" ht="12.75">
      <c r="A65" s="187" t="s">
        <v>230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3"/>
      <c r="K65" s="13"/>
    </row>
    <row r="66" spans="1:11" ht="12.75">
      <c r="A66" s="187" t="s">
        <v>201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7" t="s">
        <v>202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206" t="s">
        <v>196</v>
      </c>
      <c r="B68" s="220"/>
      <c r="C68" s="220"/>
      <c r="D68" s="220"/>
      <c r="E68" s="220"/>
      <c r="F68" s="220"/>
      <c r="G68" s="220"/>
      <c r="H68" s="220"/>
      <c r="I68" s="232"/>
      <c r="J68" s="232"/>
      <c r="K68" s="233"/>
    </row>
    <row r="69" spans="1:11" ht="12.75">
      <c r="A69" s="184" t="s">
        <v>195</v>
      </c>
      <c r="B69" s="185"/>
      <c r="C69" s="185"/>
      <c r="D69" s="185"/>
      <c r="E69" s="185"/>
      <c r="F69" s="185"/>
      <c r="G69" s="185"/>
      <c r="H69" s="185"/>
      <c r="I69" s="223"/>
      <c r="J69" s="223"/>
      <c r="K69" s="224"/>
    </row>
    <row r="70" spans="1:11" ht="12.75">
      <c r="A70" s="229" t="s">
        <v>242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 ht="12.75">
      <c r="A71" s="237" t="s">
        <v>243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53"/>
  <sheetViews>
    <sheetView zoomScaleSheetLayoutView="110" zoomScalePageLayoutView="0" workbookViewId="0" topLeftCell="A19">
      <selection activeCell="N16" sqref="N16"/>
    </sheetView>
  </sheetViews>
  <sheetFormatPr defaultColWidth="9.140625" defaultRowHeight="12.75"/>
  <cols>
    <col min="10" max="11" width="9.28125" style="0" bestFit="1" customWidth="1"/>
    <col min="14" max="14" width="10.140625" style="0" bestFit="1" customWidth="1"/>
  </cols>
  <sheetData>
    <row r="1" spans="1:11" ht="12.75">
      <c r="A1" s="240" t="s">
        <v>170</v>
      </c>
      <c r="B1" s="241"/>
      <c r="C1" s="241"/>
      <c r="D1" s="241"/>
      <c r="E1" s="241"/>
      <c r="F1" s="241"/>
      <c r="G1" s="241"/>
      <c r="H1" s="241"/>
      <c r="I1" s="241"/>
      <c r="J1" s="242"/>
      <c r="K1" s="179"/>
    </row>
    <row r="2" spans="1:11" ht="12.75" customHeight="1">
      <c r="A2" s="181" t="s">
        <v>338</v>
      </c>
      <c r="B2" s="182"/>
      <c r="C2" s="182"/>
      <c r="D2" s="182"/>
      <c r="E2" s="182"/>
      <c r="F2" s="182"/>
      <c r="G2" s="182"/>
      <c r="H2" s="182"/>
      <c r="I2" s="182"/>
      <c r="J2" s="182"/>
      <c r="K2" s="243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 customHeight="1">
      <c r="A4" s="226" t="s">
        <v>337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7" t="s">
        <v>290</v>
      </c>
      <c r="J5" s="88" t="s">
        <v>156</v>
      </c>
      <c r="K5" s="8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-19985548</v>
      </c>
      <c r="K8" s="13">
        <v>-34225041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17538361</v>
      </c>
      <c r="K9" s="13">
        <v>16541542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49928445</v>
      </c>
      <c r="K10" s="13">
        <v>4584977</v>
      </c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4623076</v>
      </c>
      <c r="K11" s="13">
        <v>12739403</v>
      </c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1008368</v>
      </c>
      <c r="K12" s="13">
        <v>2324806</v>
      </c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/>
      <c r="K13" s="13">
        <v>1635063</v>
      </c>
    </row>
    <row r="14" spans="1:11" ht="12.75">
      <c r="A14" s="187" t="s">
        <v>163</v>
      </c>
      <c r="B14" s="188"/>
      <c r="C14" s="188"/>
      <c r="D14" s="188"/>
      <c r="E14" s="188"/>
      <c r="F14" s="188"/>
      <c r="G14" s="188"/>
      <c r="H14" s="188"/>
      <c r="I14" s="4">
        <v>7</v>
      </c>
      <c r="J14" s="9">
        <f>SUM(J8:J13)</f>
        <v>53112702</v>
      </c>
      <c r="K14" s="12">
        <f>SUM(K8:K13)</f>
        <v>3600750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7534085</v>
      </c>
      <c r="K18" s="13"/>
    </row>
    <row r="19" spans="1:11" ht="12.75">
      <c r="A19" s="187" t="s">
        <v>164</v>
      </c>
      <c r="B19" s="188"/>
      <c r="C19" s="188"/>
      <c r="D19" s="188"/>
      <c r="E19" s="188"/>
      <c r="F19" s="188"/>
      <c r="G19" s="188"/>
      <c r="H19" s="188"/>
      <c r="I19" s="4">
        <v>12</v>
      </c>
      <c r="J19" s="9">
        <f>SUM(J15:J18)</f>
        <v>7534085</v>
      </c>
      <c r="K19" s="12">
        <f>SUM(K15:K18)</f>
        <v>0</v>
      </c>
    </row>
    <row r="20" spans="1:11" ht="12.75">
      <c r="A20" s="187" t="s">
        <v>36</v>
      </c>
      <c r="B20" s="188"/>
      <c r="C20" s="188"/>
      <c r="D20" s="188"/>
      <c r="E20" s="188"/>
      <c r="F20" s="188"/>
      <c r="G20" s="188"/>
      <c r="H20" s="188"/>
      <c r="I20" s="4">
        <v>13</v>
      </c>
      <c r="J20" s="9">
        <f>IF(J14&gt;J19,J14-J19,0)</f>
        <v>45578617</v>
      </c>
      <c r="K20" s="12">
        <f>IF(K14&gt;K19,K14-K19,0)</f>
        <v>3600750</v>
      </c>
    </row>
    <row r="21" spans="1:11" ht="12.75">
      <c r="A21" s="187" t="s">
        <v>37</v>
      </c>
      <c r="B21" s="188"/>
      <c r="C21" s="188"/>
      <c r="D21" s="188"/>
      <c r="E21" s="188"/>
      <c r="F21" s="188"/>
      <c r="G21" s="188"/>
      <c r="H21" s="18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6" t="s">
        <v>165</v>
      </c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/>
      <c r="K23" s="13">
        <v>16496241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>
        <v>1420</v>
      </c>
      <c r="K27" s="13">
        <v>1416</v>
      </c>
    </row>
    <row r="28" spans="1:11" ht="12.75">
      <c r="A28" s="187" t="s">
        <v>174</v>
      </c>
      <c r="B28" s="188"/>
      <c r="C28" s="188"/>
      <c r="D28" s="188"/>
      <c r="E28" s="188"/>
      <c r="F28" s="188"/>
      <c r="G28" s="188"/>
      <c r="H28" s="188"/>
      <c r="I28" s="4">
        <v>20</v>
      </c>
      <c r="J28" s="9">
        <f>SUM(J23:J27)</f>
        <v>1420</v>
      </c>
      <c r="K28" s="12">
        <f>SUM(K23:K27)</f>
        <v>16497657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38324813</v>
      </c>
      <c r="K29" s="13"/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4" ht="12.75">
      <c r="A32" s="187" t="s">
        <v>5</v>
      </c>
      <c r="B32" s="188"/>
      <c r="C32" s="188"/>
      <c r="D32" s="188"/>
      <c r="E32" s="188"/>
      <c r="F32" s="188"/>
      <c r="G32" s="188"/>
      <c r="H32" s="188"/>
      <c r="I32" s="4">
        <v>24</v>
      </c>
      <c r="J32" s="9">
        <f>SUM(J29:J31)</f>
        <v>38324813</v>
      </c>
      <c r="K32" s="12">
        <f>SUM(K29:K31)</f>
        <v>0</v>
      </c>
      <c r="N32" s="133"/>
    </row>
    <row r="33" spans="1:11" ht="12.75">
      <c r="A33" s="187" t="s">
        <v>38</v>
      </c>
      <c r="B33" s="188"/>
      <c r="C33" s="188"/>
      <c r="D33" s="188"/>
      <c r="E33" s="188"/>
      <c r="F33" s="188"/>
      <c r="G33" s="188"/>
      <c r="H33" s="188"/>
      <c r="I33" s="4">
        <v>25</v>
      </c>
      <c r="J33" s="9">
        <f>IF(J28&gt;J32,J28-J32,0)</f>
        <v>0</v>
      </c>
      <c r="K33" s="12">
        <f>IF(K28&gt;K32,K28-K32,0)</f>
        <v>16497657</v>
      </c>
    </row>
    <row r="34" spans="1:11" ht="12.75">
      <c r="A34" s="187" t="s">
        <v>39</v>
      </c>
      <c r="B34" s="188"/>
      <c r="C34" s="188"/>
      <c r="D34" s="188"/>
      <c r="E34" s="188"/>
      <c r="F34" s="188"/>
      <c r="G34" s="188"/>
      <c r="H34" s="188"/>
      <c r="I34" s="4">
        <v>26</v>
      </c>
      <c r="J34" s="9">
        <f>IF(J32&gt;J28,J32-J28,0)</f>
        <v>38323393</v>
      </c>
      <c r="K34" s="12">
        <f>IF(K32&gt;K28,K32-K28,0)</f>
        <v>0</v>
      </c>
    </row>
    <row r="35" spans="1:11" ht="12.75">
      <c r="A35" s="246" t="s">
        <v>166</v>
      </c>
      <c r="B35" s="247"/>
      <c r="C35" s="247"/>
      <c r="D35" s="247"/>
      <c r="E35" s="247"/>
      <c r="F35" s="247"/>
      <c r="G35" s="247"/>
      <c r="H35" s="247"/>
      <c r="I35" s="248"/>
      <c r="J35" s="248"/>
      <c r="K35" s="249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626238</v>
      </c>
      <c r="K37" s="13"/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>
        <v>1345107</v>
      </c>
    </row>
    <row r="39" spans="1:11" ht="12.75">
      <c r="A39" s="187" t="s">
        <v>70</v>
      </c>
      <c r="B39" s="188"/>
      <c r="C39" s="188"/>
      <c r="D39" s="188"/>
      <c r="E39" s="188"/>
      <c r="F39" s="188"/>
      <c r="G39" s="188"/>
      <c r="H39" s="188"/>
      <c r="I39" s="4">
        <v>30</v>
      </c>
      <c r="J39" s="9">
        <f>SUM(J36:J38)</f>
        <v>626238</v>
      </c>
      <c r="K39" s="12">
        <f>SUM(K36:K38)</f>
        <v>1345107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7629277</v>
      </c>
      <c r="K40" s="13">
        <v>23844113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>
        <v>40000</v>
      </c>
    </row>
    <row r="45" spans="1:11" ht="12.75">
      <c r="A45" s="187" t="s">
        <v>71</v>
      </c>
      <c r="B45" s="188"/>
      <c r="C45" s="188"/>
      <c r="D45" s="188"/>
      <c r="E45" s="188"/>
      <c r="F45" s="188"/>
      <c r="G45" s="188"/>
      <c r="H45" s="188"/>
      <c r="I45" s="4">
        <v>36</v>
      </c>
      <c r="J45" s="9">
        <f>SUM(J40:J44)</f>
        <v>7629277</v>
      </c>
      <c r="K45" s="12">
        <f>SUM(K40:K44)</f>
        <v>23884113</v>
      </c>
    </row>
    <row r="46" spans="1:11" ht="12.75">
      <c r="A46" s="187" t="s">
        <v>17</v>
      </c>
      <c r="B46" s="188"/>
      <c r="C46" s="188"/>
      <c r="D46" s="188"/>
      <c r="E46" s="188"/>
      <c r="F46" s="188"/>
      <c r="G46" s="188"/>
      <c r="H46" s="188"/>
      <c r="I46" s="4">
        <v>37</v>
      </c>
      <c r="J46" s="9">
        <f>IF(J39&gt;J45,J39-J45,0)</f>
        <v>0</v>
      </c>
      <c r="K46" s="12">
        <f>K39</f>
        <v>1345107</v>
      </c>
    </row>
    <row r="47" spans="1:13" ht="12.75">
      <c r="A47" s="187" t="s">
        <v>18</v>
      </c>
      <c r="B47" s="188"/>
      <c r="C47" s="188"/>
      <c r="D47" s="188"/>
      <c r="E47" s="188"/>
      <c r="F47" s="188"/>
      <c r="G47" s="188"/>
      <c r="H47" s="188"/>
      <c r="I47" s="4">
        <v>38</v>
      </c>
      <c r="J47" s="9">
        <f>IF(J45&gt;J39,J45-J39,0)</f>
        <v>7003039</v>
      </c>
      <c r="K47" s="12">
        <f>K40</f>
        <v>23844113</v>
      </c>
      <c r="M47" s="133"/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12">
        <f>J20+J33+J46</f>
        <v>45578617</v>
      </c>
      <c r="K48" s="12">
        <f>K20+K33+K46</f>
        <v>21443514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12">
        <f>J21+J34+J47</f>
        <v>45326432</v>
      </c>
      <c r="K49" s="12">
        <f>K21+K34+K47</f>
        <v>23844113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2813618</v>
      </c>
      <c r="K50" s="13">
        <v>3065803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13">
        <f>J48</f>
        <v>45578617</v>
      </c>
      <c r="K51" s="13">
        <f>K48</f>
        <v>21443514</v>
      </c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13">
        <f>J49</f>
        <v>45326432</v>
      </c>
      <c r="K52" s="13">
        <f>K49</f>
        <v>23844113</v>
      </c>
    </row>
    <row r="53" spans="1:11" ht="12.75">
      <c r="A53" s="212" t="s">
        <v>184</v>
      </c>
      <c r="B53" s="213"/>
      <c r="C53" s="213"/>
      <c r="D53" s="213"/>
      <c r="E53" s="213"/>
      <c r="F53" s="213"/>
      <c r="G53" s="213"/>
      <c r="H53" s="213"/>
      <c r="I53" s="7">
        <v>44</v>
      </c>
      <c r="J53" s="10">
        <f>J50+J51-J52</f>
        <v>3065803</v>
      </c>
      <c r="K53" s="18">
        <f>K50+K51-K52</f>
        <v>665204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8:K13 J40:K44 J36:K38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39:K39 J28:K28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sheetData>
    <row r="1" spans="1:11" ht="12.75">
      <c r="A1" s="240" t="s">
        <v>205</v>
      </c>
      <c r="B1" s="241"/>
      <c r="C1" s="241"/>
      <c r="D1" s="241"/>
      <c r="E1" s="241"/>
      <c r="F1" s="241"/>
      <c r="G1" s="241"/>
      <c r="H1" s="241"/>
      <c r="I1" s="241"/>
      <c r="J1" s="242"/>
      <c r="K1" s="250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7" t="s">
        <v>290</v>
      </c>
      <c r="J5" s="88" t="s">
        <v>156</v>
      </c>
      <c r="K5" s="8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87" t="s">
        <v>206</v>
      </c>
      <c r="B13" s="188"/>
      <c r="C13" s="188"/>
      <c r="D13" s="188"/>
      <c r="E13" s="188"/>
      <c r="F13" s="188"/>
      <c r="G13" s="188"/>
      <c r="H13" s="18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87" t="s">
        <v>47</v>
      </c>
      <c r="B20" s="188"/>
      <c r="C20" s="188"/>
      <c r="D20" s="188"/>
      <c r="E20" s="188"/>
      <c r="F20" s="188"/>
      <c r="G20" s="188"/>
      <c r="H20" s="18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6" t="s">
        <v>165</v>
      </c>
      <c r="B23" s="247"/>
      <c r="C23" s="247"/>
      <c r="D23" s="247"/>
      <c r="E23" s="247"/>
      <c r="F23" s="247"/>
      <c r="G23" s="247"/>
      <c r="H23" s="247"/>
      <c r="I23" s="248"/>
      <c r="J23" s="248"/>
      <c r="K23" s="249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87" t="s">
        <v>119</v>
      </c>
      <c r="B29" s="188"/>
      <c r="C29" s="188"/>
      <c r="D29" s="188"/>
      <c r="E29" s="188"/>
      <c r="F29" s="188"/>
      <c r="G29" s="188"/>
      <c r="H29" s="18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87" t="s">
        <v>50</v>
      </c>
      <c r="B33" s="188"/>
      <c r="C33" s="188"/>
      <c r="D33" s="188"/>
      <c r="E33" s="188"/>
      <c r="F33" s="188"/>
      <c r="G33" s="188"/>
      <c r="H33" s="18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7" t="s">
        <v>113</v>
      </c>
      <c r="B34" s="188"/>
      <c r="C34" s="188"/>
      <c r="D34" s="188"/>
      <c r="E34" s="188"/>
      <c r="F34" s="188"/>
      <c r="G34" s="188"/>
      <c r="H34" s="18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7" t="s">
        <v>114</v>
      </c>
      <c r="B35" s="188"/>
      <c r="C35" s="188"/>
      <c r="D35" s="188"/>
      <c r="E35" s="188"/>
      <c r="F35" s="188"/>
      <c r="G35" s="188"/>
      <c r="H35" s="18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6" t="s">
        <v>166</v>
      </c>
      <c r="B36" s="247"/>
      <c r="C36" s="247"/>
      <c r="D36" s="247"/>
      <c r="E36" s="247"/>
      <c r="F36" s="247"/>
      <c r="G36" s="247"/>
      <c r="H36" s="247"/>
      <c r="I36" s="248">
        <v>0</v>
      </c>
      <c r="J36" s="248"/>
      <c r="K36" s="249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87" t="s">
        <v>51</v>
      </c>
      <c r="B40" s="188"/>
      <c r="C40" s="188"/>
      <c r="D40" s="188"/>
      <c r="E40" s="188"/>
      <c r="F40" s="188"/>
      <c r="G40" s="188"/>
      <c r="H40" s="18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87" t="s">
        <v>154</v>
      </c>
      <c r="B46" s="188"/>
      <c r="C46" s="188"/>
      <c r="D46" s="188"/>
      <c r="E46" s="188"/>
      <c r="F46" s="188"/>
      <c r="G46" s="188"/>
      <c r="H46" s="18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7" t="s">
        <v>168</v>
      </c>
      <c r="B47" s="188"/>
      <c r="C47" s="188"/>
      <c r="D47" s="188"/>
      <c r="E47" s="188"/>
      <c r="F47" s="188"/>
      <c r="G47" s="188"/>
      <c r="H47" s="18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7" t="s">
        <v>169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7" t="s">
        <v>155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7" t="s">
        <v>15</v>
      </c>
      <c r="B50" s="188"/>
      <c r="C50" s="188"/>
      <c r="D50" s="188"/>
      <c r="E50" s="188"/>
      <c r="F50" s="188"/>
      <c r="G50" s="188"/>
      <c r="H50" s="18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7" t="s">
        <v>167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/>
    </row>
    <row r="52" spans="1:11" ht="12.75">
      <c r="A52" s="187" t="s">
        <v>182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87" t="s">
        <v>183</v>
      </c>
      <c r="B53" s="188"/>
      <c r="C53" s="188"/>
      <c r="D53" s="188"/>
      <c r="E53" s="188"/>
      <c r="F53" s="188"/>
      <c r="G53" s="188"/>
      <c r="H53" s="18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O11" sqref="O1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66" t="s">
        <v>292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97"/>
    </row>
    <row r="2" spans="1:12" ht="15.75">
      <c r="A2" s="95"/>
      <c r="B2" s="96"/>
      <c r="C2" s="276" t="s">
        <v>293</v>
      </c>
      <c r="D2" s="276"/>
      <c r="E2" s="100">
        <v>40179</v>
      </c>
      <c r="F2" s="99" t="s">
        <v>258</v>
      </c>
      <c r="G2" s="277">
        <v>40543</v>
      </c>
      <c r="H2" s="278"/>
      <c r="I2" s="96"/>
      <c r="J2" s="96"/>
      <c r="K2" s="96"/>
      <c r="L2" s="101"/>
    </row>
    <row r="3" spans="1:11" ht="24" thickBot="1">
      <c r="A3" s="279" t="s">
        <v>61</v>
      </c>
      <c r="B3" s="279"/>
      <c r="C3" s="279"/>
      <c r="D3" s="279"/>
      <c r="E3" s="279"/>
      <c r="F3" s="279"/>
      <c r="G3" s="279"/>
      <c r="H3" s="279"/>
      <c r="I3" s="102" t="s">
        <v>316</v>
      </c>
      <c r="J3" s="103" t="s">
        <v>156</v>
      </c>
      <c r="K3" s="103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5">
        <v>2</v>
      </c>
      <c r="J4" s="104" t="s">
        <v>294</v>
      </c>
      <c r="K4" s="104" t="s">
        <v>295</v>
      </c>
    </row>
    <row r="5" spans="1:11" ht="12.75">
      <c r="A5" s="268" t="s">
        <v>296</v>
      </c>
      <c r="B5" s="269"/>
      <c r="C5" s="269"/>
      <c r="D5" s="269"/>
      <c r="E5" s="269"/>
      <c r="F5" s="269"/>
      <c r="G5" s="269"/>
      <c r="H5" s="269"/>
      <c r="I5" s="106">
        <v>1</v>
      </c>
      <c r="J5" s="107">
        <v>106168300</v>
      </c>
      <c r="K5" s="107">
        <v>106168300</v>
      </c>
    </row>
    <row r="6" spans="1:11" ht="12.75">
      <c r="A6" s="268" t="s">
        <v>297</v>
      </c>
      <c r="B6" s="269"/>
      <c r="C6" s="269"/>
      <c r="D6" s="269"/>
      <c r="E6" s="269"/>
      <c r="F6" s="269"/>
      <c r="G6" s="269"/>
      <c r="H6" s="269"/>
      <c r="I6" s="106">
        <v>2</v>
      </c>
      <c r="J6" s="108"/>
      <c r="K6" s="108"/>
    </row>
    <row r="7" spans="1:11" ht="12.75">
      <c r="A7" s="268" t="s">
        <v>298</v>
      </c>
      <c r="B7" s="269"/>
      <c r="C7" s="269"/>
      <c r="D7" s="269"/>
      <c r="E7" s="269"/>
      <c r="F7" s="269"/>
      <c r="G7" s="269"/>
      <c r="H7" s="269"/>
      <c r="I7" s="106">
        <v>3</v>
      </c>
      <c r="J7" s="108">
        <v>11211872</v>
      </c>
      <c r="K7" s="108">
        <v>1337847</v>
      </c>
    </row>
    <row r="8" spans="1:11" ht="12.75">
      <c r="A8" s="268" t="s">
        <v>299</v>
      </c>
      <c r="B8" s="269"/>
      <c r="C8" s="269"/>
      <c r="D8" s="269"/>
      <c r="E8" s="269"/>
      <c r="F8" s="269"/>
      <c r="G8" s="269"/>
      <c r="H8" s="269"/>
      <c r="I8" s="106">
        <v>4</v>
      </c>
      <c r="J8" s="108"/>
      <c r="K8" s="108">
        <v>-8773676</v>
      </c>
    </row>
    <row r="9" spans="1:11" ht="12.75">
      <c r="A9" s="268" t="s">
        <v>300</v>
      </c>
      <c r="B9" s="269"/>
      <c r="C9" s="269"/>
      <c r="D9" s="269"/>
      <c r="E9" s="269"/>
      <c r="F9" s="269"/>
      <c r="G9" s="269"/>
      <c r="H9" s="269"/>
      <c r="I9" s="106">
        <v>5</v>
      </c>
      <c r="J9" s="108">
        <v>-19985548</v>
      </c>
      <c r="K9" s="108">
        <v>-34225041</v>
      </c>
    </row>
    <row r="10" spans="1:11" ht="12.75">
      <c r="A10" s="268" t="s">
        <v>301</v>
      </c>
      <c r="B10" s="269"/>
      <c r="C10" s="269"/>
      <c r="D10" s="269"/>
      <c r="E10" s="269"/>
      <c r="F10" s="269"/>
      <c r="G10" s="269"/>
      <c r="H10" s="269"/>
      <c r="I10" s="106">
        <v>6</v>
      </c>
      <c r="J10" s="108"/>
      <c r="K10" s="108"/>
    </row>
    <row r="11" spans="1:11" ht="12.75">
      <c r="A11" s="268" t="s">
        <v>302</v>
      </c>
      <c r="B11" s="269"/>
      <c r="C11" s="269"/>
      <c r="D11" s="269"/>
      <c r="E11" s="269"/>
      <c r="F11" s="269"/>
      <c r="G11" s="269"/>
      <c r="H11" s="269"/>
      <c r="I11" s="106">
        <v>7</v>
      </c>
      <c r="J11" s="108"/>
      <c r="K11" s="108"/>
    </row>
    <row r="12" spans="1:11" ht="12.75">
      <c r="A12" s="268" t="s">
        <v>303</v>
      </c>
      <c r="B12" s="269"/>
      <c r="C12" s="269"/>
      <c r="D12" s="269"/>
      <c r="E12" s="269"/>
      <c r="F12" s="269"/>
      <c r="G12" s="269"/>
      <c r="H12" s="269"/>
      <c r="I12" s="106">
        <v>8</v>
      </c>
      <c r="J12" s="108"/>
      <c r="K12" s="108"/>
    </row>
    <row r="13" spans="1:11" ht="12.75">
      <c r="A13" s="268" t="s">
        <v>304</v>
      </c>
      <c r="B13" s="269"/>
      <c r="C13" s="269"/>
      <c r="D13" s="269"/>
      <c r="E13" s="269"/>
      <c r="F13" s="269"/>
      <c r="G13" s="269"/>
      <c r="H13" s="269"/>
      <c r="I13" s="106">
        <v>9</v>
      </c>
      <c r="J13" s="108"/>
      <c r="K13" s="108"/>
    </row>
    <row r="14" spans="1:11" ht="12.75">
      <c r="A14" s="270" t="s">
        <v>305</v>
      </c>
      <c r="B14" s="271"/>
      <c r="C14" s="271"/>
      <c r="D14" s="271"/>
      <c r="E14" s="271"/>
      <c r="F14" s="271"/>
      <c r="G14" s="271"/>
      <c r="H14" s="271"/>
      <c r="I14" s="106">
        <v>10</v>
      </c>
      <c r="J14" s="109">
        <f>SUM(J5:J13)</f>
        <v>97394624</v>
      </c>
      <c r="K14" s="109">
        <f>SUM(K5:K13)</f>
        <v>64507430</v>
      </c>
    </row>
    <row r="15" spans="1:11" ht="12.75">
      <c r="A15" s="268" t="s">
        <v>306</v>
      </c>
      <c r="B15" s="269"/>
      <c r="C15" s="269"/>
      <c r="D15" s="269"/>
      <c r="E15" s="269"/>
      <c r="F15" s="269"/>
      <c r="G15" s="269"/>
      <c r="H15" s="269"/>
      <c r="I15" s="106">
        <v>11</v>
      </c>
      <c r="J15" s="108"/>
      <c r="K15" s="108"/>
    </row>
    <row r="16" spans="1:11" ht="12.75">
      <c r="A16" s="268" t="s">
        <v>307</v>
      </c>
      <c r="B16" s="269"/>
      <c r="C16" s="269"/>
      <c r="D16" s="269"/>
      <c r="E16" s="269"/>
      <c r="F16" s="269"/>
      <c r="G16" s="269"/>
      <c r="H16" s="269"/>
      <c r="I16" s="106">
        <v>12</v>
      </c>
      <c r="J16" s="108"/>
      <c r="K16" s="108"/>
    </row>
    <row r="17" spans="1:11" ht="12.75">
      <c r="A17" s="268" t="s">
        <v>308</v>
      </c>
      <c r="B17" s="269"/>
      <c r="C17" s="269"/>
      <c r="D17" s="269"/>
      <c r="E17" s="269"/>
      <c r="F17" s="269"/>
      <c r="G17" s="269"/>
      <c r="H17" s="269"/>
      <c r="I17" s="106">
        <v>13</v>
      </c>
      <c r="J17" s="108"/>
      <c r="K17" s="108"/>
    </row>
    <row r="18" spans="1:11" ht="12.75">
      <c r="A18" s="268" t="s">
        <v>309</v>
      </c>
      <c r="B18" s="269"/>
      <c r="C18" s="269"/>
      <c r="D18" s="269"/>
      <c r="E18" s="269"/>
      <c r="F18" s="269"/>
      <c r="G18" s="269"/>
      <c r="H18" s="269"/>
      <c r="I18" s="106">
        <v>14</v>
      </c>
      <c r="J18" s="108"/>
      <c r="K18" s="108"/>
    </row>
    <row r="19" spans="1:11" ht="12.75">
      <c r="A19" s="268" t="s">
        <v>310</v>
      </c>
      <c r="B19" s="269"/>
      <c r="C19" s="269"/>
      <c r="D19" s="269"/>
      <c r="E19" s="269"/>
      <c r="F19" s="269"/>
      <c r="G19" s="269"/>
      <c r="H19" s="269"/>
      <c r="I19" s="106">
        <v>15</v>
      </c>
      <c r="J19" s="108"/>
      <c r="K19" s="108"/>
    </row>
    <row r="20" spans="1:11" ht="12.75">
      <c r="A20" s="268" t="s">
        <v>311</v>
      </c>
      <c r="B20" s="269"/>
      <c r="C20" s="269"/>
      <c r="D20" s="269"/>
      <c r="E20" s="269"/>
      <c r="F20" s="269"/>
      <c r="G20" s="269"/>
      <c r="H20" s="269"/>
      <c r="I20" s="106">
        <v>16</v>
      </c>
      <c r="J20" s="108"/>
      <c r="K20" s="108"/>
    </row>
    <row r="21" spans="1:11" ht="12.75">
      <c r="A21" s="270" t="s">
        <v>312</v>
      </c>
      <c r="B21" s="271"/>
      <c r="C21" s="271"/>
      <c r="D21" s="271"/>
      <c r="E21" s="271"/>
      <c r="F21" s="271"/>
      <c r="G21" s="271"/>
      <c r="H21" s="271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0" t="s">
        <v>313</v>
      </c>
      <c r="B23" s="261"/>
      <c r="C23" s="261"/>
      <c r="D23" s="261"/>
      <c r="E23" s="261"/>
      <c r="F23" s="261"/>
      <c r="G23" s="261"/>
      <c r="H23" s="261"/>
      <c r="I23" s="111">
        <v>18</v>
      </c>
      <c r="J23" s="107"/>
      <c r="K23" s="107"/>
    </row>
    <row r="24" spans="1:11" ht="23.25" customHeight="1">
      <c r="A24" s="262" t="s">
        <v>314</v>
      </c>
      <c r="B24" s="263"/>
      <c r="C24" s="263"/>
      <c r="D24" s="263"/>
      <c r="E24" s="263"/>
      <c r="F24" s="263"/>
      <c r="G24" s="263"/>
      <c r="H24" s="263"/>
      <c r="I24" s="112">
        <v>19</v>
      </c>
      <c r="J24" s="110"/>
      <c r="K24" s="110"/>
    </row>
    <row r="25" spans="1:11" ht="30" customHeight="1">
      <c r="A25" s="264" t="s">
        <v>315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rasmis</cp:lastModifiedBy>
  <cp:lastPrinted>2011-03-28T11:17:39Z</cp:lastPrinted>
  <dcterms:created xsi:type="dcterms:W3CDTF">2008-10-17T11:51:54Z</dcterms:created>
  <dcterms:modified xsi:type="dcterms:W3CDTF">2011-04-29T09:46:42Z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