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<sst xmlns="http://schemas.openxmlformats.org/spreadsheetml/2006/main" count="392" uniqueCount="343">
  <si>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</si>
  <si>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</si>
  <si>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</si>
  <si>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</si>
  <si>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</si>
  <si>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</si>
  <si>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</si>
  <si>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</si>
  <si>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</si>
  <si>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</si>
  <si>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</si>
  <si>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</si>
  <si>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</si>
  <si>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</si>
  <si>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</si>
  <si>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</si>
  <si>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</si>
  <si>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</si>
  <si>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</si>
  <si>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</si>
  <si>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</si>
  <si>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</si>
  <si>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</si>
  <si>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</si>
  <si>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</si>
  <si>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</si>
  <si>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</si>
  <si>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</si>
  <si>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</si>
  <si>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</si>
  <si>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</si>
  <si>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</si>
  <si>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</si>
  <si>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</si>
  <si>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</si>
  <si>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</si>
  <si>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</si>
  <si>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</si>
  <si>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</si>
  <si>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</si>
  <si>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</si>
  <si>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</si>
  <si>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</si>
  <si>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</si>
  <si>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</si>
  <si>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</si>
  <si>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</si>
  <si>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</si>
  <si>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</si>
  <si>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</si>
  <si>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</si>
  <si>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</si>
  <si>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</si>
  <si>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</si>
  <si>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</si>
  <si>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</si>
  <si>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</si>
  <si>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</si>
  <si>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</si>
  <si>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</si>
  <si>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</si>
  <si>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</si>
  <si>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</si>
  <si>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</si>
  <si>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</si>
  <si>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</si>
  <si>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</si>
  <si>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</si>
  <si>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</si>
  <si>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</si>
  <si>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</si>
  <si>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</si>
  <si>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</si>
  <si>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</si>
  <si>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</si>
  <si>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</si>
  <si>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</si>
  <si>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</si>
  <si>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</si>
  <si>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</si>
  <si>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</si>
  <si>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</si>
  <si>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</si>
  <si>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</si>
  <si>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</si>
  <si>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</si>
  <si>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</si>
  <si>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</si>
  <si>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</si>
  <si>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</si>
  <si>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</si>
  <si>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</si>
  <si>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</si>
  <si>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</si>
  <si>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</si>
  <si>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</si>
  <si>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</si>
  <si>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</si>
  <si>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</si>
  <si>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</si>
  <si>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</si>
  <si>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</si>
  <si>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</si>
  <si>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</si>
  <si>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</si>
  <si>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</si>
  <si>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</si>
  <si>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</si>
  <si>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</si>
  <si>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</si>
  <si>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</si>
  <si>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</si>
  <si>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</si>
  <si>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</si>
  <si>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</si>
  <si>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</si>
  <si>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</si>
  <si>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</si>
  <si>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</si>
  <si>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</si>
  <si>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</si>
  <si>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</si>
  <si>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</si>
  <si>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</si>
  <si>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</si>
  <si>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</si>
  <si>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</si>
  <si>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</si>
  <si>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</si>
  <si>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</si>
  <si>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</si>
  <si>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</si>
  <si>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</si>
  <si>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</si>
  <si>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</si>
  <si>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</si>
  <si>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</si>
  <si>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</si>
  <si>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</si>
  <si>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</si>
  <si>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</si>
  <si>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</si>
  <si>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</si>
  <si>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</si>
  <si>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</si>
  <si>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</si>
  <si>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</si>
  <si>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</si>
  <si>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</si>
  <si>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</si>
  <si>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</si>
  <si>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</si>
  <si>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</si>
  <si>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</si>
  <si>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</si>
  <si>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</si>
  <si>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</si>
  <si>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</si>
  <si>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</si>
  <si>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</si>
  <si>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</si>
  <si>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</si>
  <si>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</si>
  <si>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</si>
  <si>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</si>
  <si>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</si>
  <si>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</si>
  <si>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</si>
  <si>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</si>
  <si>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</si>
  <si>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</si>
  <si>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</si>
  <si>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</si>
  <si>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</si>
  <si>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</si>
  <si>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</si>
  <si>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</si>
  <si>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</si>
  <si>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</si>
  <si>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</si>
  <si>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</si>
  <si>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</si>
  <si>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</si>
  <si>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</si>
  <si>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</si>
  <si>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</si>
  <si>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</si>
  <si>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</si>
  <si>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</si>
  <si>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</si>
  <si>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</si>
  <si>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</si>
  <si>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</si>
  <si>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</si>
  <si>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</si>
  <si>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</si>
  <si>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</si>
  <si>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</si>
  <si>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</si>
  <si>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</si>
  <si>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</si>
  <si>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</si>
  <si>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</si>
  <si>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</si>
  <si>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</si>
  <si>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</si>
  <si>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</si>
  <si>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</si>
  <si>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</si>
  <si>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</si>
  <si>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</si>
  <si>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</si>
  <si>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</si>
  <si>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</si>
  <si>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</si>
  <si>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</si>
  <si>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</si>
  <si>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</si>
  <si>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</si>
  <si>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</si>
  <si>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</si>
  <si>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</si>
  <si>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</si>
  <si>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</si>
  <si>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</si>
  <si>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</si>
  <si>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</si>
  <si>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</si>
  <si>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</si>
  <si>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</si>
  <si>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</si>
  <si>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</si>
  <si>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</si>
  <si>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</si>
  <si>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</si>
  <si>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</si>
  <si>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</si>
  <si>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</si>
  <si>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</si>
  <si>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</si>
  <si>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</si>
  <si>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</si>
  <si>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</si>
  <si>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</si>
  <si>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</si>
  <si>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</si>
  <si>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</si>
  <si>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</si>
  <si>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</si>
  <si>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</si>
  <si>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</si>
  <si>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</si>
  <si>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</si>
  <si>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</si>
  <si>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</si>
  <si>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</si>
  <si>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</si>
  <si>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</si>
  <si>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</si>
  <si>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</si>
  <si>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</si>
  <si>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</si>
  <si>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</si>
  <si>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</si>
  <si>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</si>
  <si>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</si>
  <si>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</si>
  <si>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</si>
  <si>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</si>
  <si>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</si>
  <si>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</si>
  <si>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</si>
  <si>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</si>
  <si>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</si>
  <si>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</si>
  <si>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</si>
  <si>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</si>
  <si>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</si>
  <si>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</si>
  <si>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</si>
  <si>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</si>
  <si>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</si>
  <si>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</si>
  <si>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</si>
  <si>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</si>
  <si>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</si>
  <si>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</si>
  <si>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</si>
  <si>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</si>
  <si>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</si>
  <si>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</si>
  <si>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</si>
  <si>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</si>
  <si>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</si>
  <si>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</si>
  <si>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</si>
  <si>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</si>
  <si>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</si>
  <si>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</si>
  <si>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</si>
  <si>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</si>
  <si>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</si>
  <si>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</si>
  <si>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</si>
  <si>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</si>
  <si>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</si>
  <si>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</si>
  <si>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</si>
  <si>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</si>
  <si>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</si>
  <si>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</si>
  <si>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</si>
  <si>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</si>
  <si>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</si>
  <si>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</si>
  <si>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</si>
  <si>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</si>
  <si>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</si>
  <si>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</si>
  <si>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</si>
  <si>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</si>
  <si>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</si>
  <si>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</si>
  <si>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</si>
  <si>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1.1.2012.</t>
  </si>
  <si>
    <t>31.12.2012.</t>
  </si>
  <si>
    <t>VIS d.d.</t>
  </si>
  <si>
    <t>stanje na dan 31.12.2012.</t>
  </si>
  <si>
    <t>Obveznik: VIS d.d.</t>
  </si>
  <si>
    <t>u razdoblju1.1.2012. do 31.12.2012.</t>
  </si>
  <si>
    <t>u razdoblju 1.1.2012. do 31.12.2012.</t>
  </si>
  <si>
    <t>03040062</t>
  </si>
  <si>
    <t>060014618</t>
  </si>
  <si>
    <t>55505367731</t>
  </si>
  <si>
    <t>Vis</t>
  </si>
  <si>
    <t>Šetalište Apolonija Zanelle br 5</t>
  </si>
  <si>
    <t>vis@st.t-com.hr</t>
  </si>
  <si>
    <t>www.hotelsvis.com</t>
  </si>
  <si>
    <t>SPLITSKO-DAL,ATINSKA</t>
  </si>
  <si>
    <t>VIS</t>
  </si>
  <si>
    <t>NE</t>
  </si>
  <si>
    <t>Gelo Filip</t>
  </si>
  <si>
    <t>5510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</si>
</sst>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16" fillId="32" borderId="27" xfId="35" applyNumberFormat="1" applyFont="1" applyFill="1" applyBorder="1" applyAlignment="1" applyProtection="1">
      <alignment horizontal="left" vertical="center"/>
      <protection hidden="1" locked="0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4" borderId="37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9" fillId="35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hyperlink" Target="http://www.hotelsvi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331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332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333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326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21480</v>
      </c>
      <c r="D14" s="139"/>
      <c r="E14" s="31"/>
      <c r="F14" s="131" t="s">
        <v>334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335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336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337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492</v>
      </c>
      <c r="D22" s="131" t="s">
        <v>339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17</v>
      </c>
      <c r="D24" s="131" t="s">
        <v>338</v>
      </c>
      <c r="E24" s="132"/>
      <c r="F24" s="132"/>
      <c r="G24" s="133"/>
      <c r="H24" s="38" t="s">
        <v>270</v>
      </c>
      <c r="I24" s="48">
        <v>25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340</v>
      </c>
      <c r="D26" s="50"/>
      <c r="E26" s="22"/>
      <c r="F26" s="51"/>
      <c r="G26" s="126" t="s">
        <v>273</v>
      </c>
      <c r="H26" s="127"/>
      <c r="I26" s="52" t="s">
        <v>342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/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/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/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341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s@st.t-com.hr"/>
    <hyperlink ref="C20" r:id="rId2" display="www.hotelsvis.com"/>
  </hyperlinks>
  <printOptions/>
  <pageMargins left="0.35433070866141736" right="0.31496062992125984" top="0.5905511811023623" bottom="0.5511811023622047" header="0.5118110236220472" footer="0.5118110236220472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2">
      <selection activeCell="A67" sqref="A67:H67"/>
    </sheetView>
  </sheetViews>
  <sheetFormatPr defaultColWidth="9.140625" defaultRowHeight="12.75"/>
  <cols>
    <col min="10" max="11" width="9.851562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327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328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79798327</v>
      </c>
      <c r="K9" s="12">
        <f>K10+K17+K27+K36+K40</f>
        <v>78693773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0</v>
      </c>
      <c r="K11" s="13">
        <v>0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0</v>
      </c>
      <c r="K12" s="13">
        <v>0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0</v>
      </c>
      <c r="K13" s="13">
        <v>0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0</v>
      </c>
      <c r="K15" s="13">
        <v>0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79798327</v>
      </c>
      <c r="K17" s="12">
        <f>SUM(K18:K26)</f>
        <v>78693773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26988817</v>
      </c>
      <c r="K18" s="13">
        <v>26988817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52659583</v>
      </c>
      <c r="K19" s="13">
        <v>51651423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149927</v>
      </c>
      <c r="K20" s="13">
        <v>53533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0</v>
      </c>
      <c r="K21" s="13">
        <v>0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0</v>
      </c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0</v>
      </c>
      <c r="K24" s="13">
        <v>0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0</v>
      </c>
      <c r="K25" s="13">
        <v>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0</v>
      </c>
      <c r="K26" s="13">
        <v>0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0</v>
      </c>
      <c r="K28" s="13">
        <v>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0</v>
      </c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0</v>
      </c>
      <c r="K30" s="13">
        <v>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0</v>
      </c>
      <c r="K31" s="13">
        <v>0</v>
      </c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0</v>
      </c>
      <c r="K32" s="13">
        <v>0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0</v>
      </c>
      <c r="K33" s="13">
        <v>0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0</v>
      </c>
      <c r="K34" s="13">
        <v>0</v>
      </c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0</v>
      </c>
      <c r="K35" s="13">
        <v>0</v>
      </c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0</v>
      </c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>
        <v>0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0</v>
      </c>
      <c r="K40" s="13">
        <v>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3263520</v>
      </c>
      <c r="K41" s="12">
        <f>K42+K50+K57+K65</f>
        <v>2492487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238208</v>
      </c>
      <c r="K42" s="12">
        <f>SUM(K43:K49)</f>
        <v>143160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223938</v>
      </c>
      <c r="K43" s="13">
        <v>128890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0</v>
      </c>
      <c r="K44" s="13">
        <v>0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0</v>
      </c>
      <c r="K45" s="13">
        <v>0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0</v>
      </c>
      <c r="K46" s="13">
        <v>0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14270</v>
      </c>
      <c r="K47" s="13">
        <v>14270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0</v>
      </c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>
        <v>0</v>
      </c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2689687</v>
      </c>
      <c r="K50" s="12">
        <f>SUM(K51:K56)</f>
        <v>2339001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0</v>
      </c>
      <c r="K51" s="13">
        <v>0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1702392</v>
      </c>
      <c r="K52" s="13">
        <v>952780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>
        <v>0</v>
      </c>
      <c r="K53" s="13">
        <v>0</v>
      </c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55335</v>
      </c>
      <c r="K54" s="13">
        <v>55335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744362</v>
      </c>
      <c r="K55" s="13">
        <v>777858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187598</v>
      </c>
      <c r="K56" s="13">
        <v>553028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>
        <v>0</v>
      </c>
      <c r="K58" s="13">
        <v>0</v>
      </c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0</v>
      </c>
      <c r="K59" s="13">
        <v>0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>
        <v>0</v>
      </c>
      <c r="K60" s="13">
        <v>0</v>
      </c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0</v>
      </c>
      <c r="K61" s="13">
        <v>0</v>
      </c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0</v>
      </c>
      <c r="K62" s="13">
        <v>0</v>
      </c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0</v>
      </c>
      <c r="K63" s="13">
        <v>0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0</v>
      </c>
      <c r="K64" s="13">
        <v>0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335625</v>
      </c>
      <c r="K65" s="13">
        <v>10326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83061847</v>
      </c>
      <c r="K67" s="12">
        <f>K8+K9+K41+K66</f>
        <v>81186260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7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-2377397</v>
      </c>
      <c r="K70" s="20">
        <f>K71+K72+K73+K79+K80+K83+K86</f>
        <v>-13919288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51783900</v>
      </c>
      <c r="K71" s="13">
        <v>51783900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0</v>
      </c>
      <c r="K72" s="13">
        <v>0</v>
      </c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16963</v>
      </c>
      <c r="K73" s="12">
        <f>K74+K75-K76+K77+K78</f>
        <v>16963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0</v>
      </c>
      <c r="K74" s="13">
        <v>0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16963</v>
      </c>
      <c r="K78" s="13">
        <v>16963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0</v>
      </c>
      <c r="K79" s="13">
        <v>0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-45435743</v>
      </c>
      <c r="K80" s="12">
        <f>K81-K82</f>
        <v>-54178260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0</v>
      </c>
      <c r="K81" s="13">
        <v>0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45435743</v>
      </c>
      <c r="K82" s="13">
        <v>54178260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-8742517</v>
      </c>
      <c r="K83" s="12">
        <f>K84-K85</f>
        <v>-11541891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0</v>
      </c>
      <c r="K84" s="13">
        <v>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8742517</v>
      </c>
      <c r="K85" s="13">
        <v>11541891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0</v>
      </c>
      <c r="K88" s="13">
        <v>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0</v>
      </c>
      <c r="K90" s="13">
        <v>0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1815335</v>
      </c>
      <c r="K91" s="12">
        <f>SUM(K92:K100)</f>
        <v>0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0</v>
      </c>
      <c r="K92" s="13">
        <v>0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0</v>
      </c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1815335</v>
      </c>
      <c r="K94" s="13">
        <v>0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>
        <v>0</v>
      </c>
      <c r="K95" s="13">
        <v>0</v>
      </c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0</v>
      </c>
      <c r="K96" s="13">
        <v>0</v>
      </c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>
        <v>0</v>
      </c>
      <c r="K97" s="13">
        <v>0</v>
      </c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>
        <v>0</v>
      </c>
      <c r="K98" s="13">
        <v>0</v>
      </c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0</v>
      </c>
      <c r="K99" s="13">
        <v>0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0</v>
      </c>
      <c r="K100" s="13">
        <v>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83623379</v>
      </c>
      <c r="K101" s="12">
        <f>SUM(K102:K113)</f>
        <v>95105018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1344147</v>
      </c>
      <c r="K102" s="13">
        <v>1462861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57547975</v>
      </c>
      <c r="K103" s="13">
        <v>65826275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9065751</v>
      </c>
      <c r="K104" s="13">
        <v>9073572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29704</v>
      </c>
      <c r="K105" s="13">
        <v>8866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1480385</v>
      </c>
      <c r="K106" s="13">
        <v>1468442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0</v>
      </c>
      <c r="K107" s="13">
        <v>0</v>
      </c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>
        <v>0</v>
      </c>
      <c r="K108" s="13">
        <v>0</v>
      </c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5909063</v>
      </c>
      <c r="K109" s="13">
        <v>7436165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7362442</v>
      </c>
      <c r="K110" s="13">
        <v>8978559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0</v>
      </c>
      <c r="K111" s="13">
        <v>0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>
        <v>0</v>
      </c>
      <c r="K112" s="13">
        <v>0</v>
      </c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883912</v>
      </c>
      <c r="K113" s="13">
        <v>850278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530</v>
      </c>
      <c r="K114" s="13">
        <v>530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83061847</v>
      </c>
      <c r="K115" s="12">
        <f>K70+K87+K91+K101+K114</f>
        <v>81186260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0</v>
      </c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6" right="0.31496062992125984" top="0.37" bottom="0.35433070866141736" header="0.38" footer="0.2755905511811024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61" sqref="N61"/>
    </sheetView>
  </sheetViews>
  <sheetFormatPr defaultColWidth="9.140625" defaultRowHeight="12.75"/>
  <cols>
    <col min="11" max="11" width="10.28125" style="0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329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328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6289924</v>
      </c>
      <c r="K7" s="20">
        <f>SUM(K8:K9)</f>
        <v>2579656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6149877</v>
      </c>
      <c r="K8" s="13">
        <v>107304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140047</v>
      </c>
      <c r="K9" s="13">
        <v>2472352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7927688</v>
      </c>
      <c r="K10" s="12">
        <f>K11+K12+K16+K20+K21+K22+K25+K26</f>
        <v>6216648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2486519</v>
      </c>
      <c r="K12" s="12">
        <f>SUM(K13:K15)</f>
        <v>944263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1656864</v>
      </c>
      <c r="K13" s="13">
        <v>457060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275297</v>
      </c>
      <c r="K14" s="13">
        <v>86490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554358</v>
      </c>
      <c r="K15" s="13">
        <v>400713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3754088</v>
      </c>
      <c r="K16" s="12">
        <f>SUM(K17:K19)</f>
        <v>3560722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2272796</v>
      </c>
      <c r="K17" s="13">
        <v>2229687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1000901</v>
      </c>
      <c r="K18" s="13">
        <v>868714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480391</v>
      </c>
      <c r="K19" s="13">
        <v>462321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1170098</v>
      </c>
      <c r="K20" s="13">
        <v>1103051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445258</v>
      </c>
      <c r="K21" s="13">
        <v>233761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339470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0</v>
      </c>
      <c r="K24" s="13">
        <v>339470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0</v>
      </c>
      <c r="K25" s="13">
        <v>0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71725</v>
      </c>
      <c r="K26" s="13">
        <v>35381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65958</v>
      </c>
      <c r="K27" s="12">
        <f>SUM(K28:K32)</f>
        <v>22199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0</v>
      </c>
      <c r="K28" s="13">
        <v>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21112</v>
      </c>
      <c r="K29" s="13">
        <v>3683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0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44846</v>
      </c>
      <c r="K32" s="13">
        <v>18516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7170711</v>
      </c>
      <c r="K33" s="12">
        <f>SUM(K34:K37)</f>
        <v>7927098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120347</v>
      </c>
      <c r="K34" s="13">
        <v>118714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7050364</v>
      </c>
      <c r="K35" s="13">
        <v>7808384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0</v>
      </c>
      <c r="K36" s="13">
        <v>0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6355882</v>
      </c>
      <c r="K42" s="12">
        <f>K7+K27+K38+K40</f>
        <v>2601855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15098399</v>
      </c>
      <c r="K43" s="12">
        <f>K10+K33+K39+K41</f>
        <v>14143746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-8742517</v>
      </c>
      <c r="K44" s="12">
        <f>K42-K43</f>
        <v>-11541891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8742517</v>
      </c>
      <c r="K46" s="12">
        <f>IF(K43&gt;K42,K43-K42,0)</f>
        <v>11541891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-8742517</v>
      </c>
      <c r="K48" s="12">
        <f>K44-K47</f>
        <v>-11541891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8742517</v>
      </c>
      <c r="K50" s="18">
        <f>IF(K48&lt;0,-K48,0)</f>
        <v>11541891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-8742517</v>
      </c>
      <c r="K56" s="11">
        <v>-11541891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>
        <v>0</v>
      </c>
      <c r="K58" s="13">
        <v>0</v>
      </c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0</v>
      </c>
      <c r="K59" s="13">
        <v>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0</v>
      </c>
      <c r="K60" s="13">
        <v>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0</v>
      </c>
      <c r="K61" s="13">
        <v>0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>
        <v>0</v>
      </c>
      <c r="K62" s="13">
        <v>0</v>
      </c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>
        <v>0</v>
      </c>
      <c r="K63" s="13">
        <v>0</v>
      </c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>
        <v>0</v>
      </c>
      <c r="K64" s="13">
        <v>0</v>
      </c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0</v>
      </c>
      <c r="K65" s="13">
        <v>0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-8742517</v>
      </c>
      <c r="K67" s="18">
        <f>K56+K66</f>
        <v>-11541891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086614173228347" right="0.31496062992125984" top="0.26" bottom="0.1968503937007874" header="0.21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H56" sqref="H56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330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328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-8742517</v>
      </c>
      <c r="K8" s="13">
        <v>-11541891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1170098</v>
      </c>
      <c r="K9" s="13">
        <v>1103051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3645056</v>
      </c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0</v>
      </c>
      <c r="K11" s="13">
        <v>350686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56904</v>
      </c>
      <c r="K12" s="13">
        <v>95048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50978</v>
      </c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-3819481</v>
      </c>
      <c r="K14" s="12">
        <f>SUM(K8:K13)</f>
        <v>-9993106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0</v>
      </c>
      <c r="K15" s="13">
        <v>32781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312328</v>
      </c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0</v>
      </c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0</v>
      </c>
      <c r="K18" s="13">
        <v>33634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312328</v>
      </c>
      <c r="K19" s="12">
        <f>SUM(K15:K18)</f>
        <v>66415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4131809</v>
      </c>
      <c r="K21" s="12">
        <f>IF(K19&gt;K14,K19-K14,0)</f>
        <v>10059521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0</v>
      </c>
      <c r="K23" s="13">
        <v>1503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>
        <v>0</v>
      </c>
      <c r="K24" s="13">
        <v>0</v>
      </c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>
        <v>0</v>
      </c>
      <c r="K25" s="13">
        <v>0</v>
      </c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>
        <v>0</v>
      </c>
      <c r="K26" s="13">
        <v>0</v>
      </c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0</v>
      </c>
      <c r="K27" s="13">
        <v>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K23-K27</f>
        <v>1503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0</v>
      </c>
      <c r="K29" s="13"/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0</v>
      </c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0</v>
      </c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1503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0</v>
      </c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14853662</v>
      </c>
      <c r="K37" s="13">
        <v>11548054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0</v>
      </c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14853662</v>
      </c>
      <c r="K39" s="12">
        <f>SUM(K36:K38)</f>
        <v>11548054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10492107</v>
      </c>
      <c r="K40" s="13">
        <v>1815335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>
        <v>0</v>
      </c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>
        <v>0</v>
      </c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>
        <v>0</v>
      </c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0</v>
      </c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10492107</v>
      </c>
      <c r="K45" s="12">
        <f>SUM(K40:K44)</f>
        <v>1815335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4361555</v>
      </c>
      <c r="K46" s="12">
        <f>IF(K39&gt;K45,K39-K45,0)</f>
        <v>9732719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229746</v>
      </c>
      <c r="K48" s="12">
        <f>IF(K20-K21+K33-K34+K46-K47&gt;0,K20-K21+K33-K34+K46-K47,0)</f>
        <v>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325299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105879</v>
      </c>
      <c r="K50" s="13">
        <v>335625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>
        <v>229746</v>
      </c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>
        <v>325299</v>
      </c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335625</v>
      </c>
      <c r="K53" s="18">
        <f>K50+K51-K52</f>
        <v>10326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47" right="0.31496062992125984" top="0.629921259842519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31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51783900</v>
      </c>
      <c r="K5" s="107">
        <v>51783900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16963</v>
      </c>
      <c r="K6" s="108">
        <v>16963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0</v>
      </c>
      <c r="K7" s="108">
        <v>0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-45435743</v>
      </c>
      <c r="K8" s="108">
        <v>-54178260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-8742517</v>
      </c>
      <c r="K9" s="108">
        <v>-11541891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0</v>
      </c>
      <c r="K10" s="108">
        <v>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>
        <v>0</v>
      </c>
      <c r="K11" s="108">
        <v>0</v>
      </c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0</v>
      </c>
      <c r="K12" s="108">
        <v>0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>
        <v>0</v>
      </c>
      <c r="K13" s="108">
        <v>0</v>
      </c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-2377397</v>
      </c>
      <c r="K14" s="109">
        <f>SUM(K5:K13)</f>
        <v>-13919288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0</v>
      </c>
      <c r="K15" s="108">
        <v>0</v>
      </c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0</v>
      </c>
      <c r="K16" s="108">
        <v>0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>
        <v>0</v>
      </c>
      <c r="K17" s="108">
        <v>0</v>
      </c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0</v>
      </c>
      <c r="K18" s="108">
        <v>0</v>
      </c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0</v>
      </c>
      <c r="K19" s="108">
        <v>0</v>
      </c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0</v>
      </c>
      <c r="K20" s="108">
        <v>0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2362204724409449" top="0.78" bottom="0.35433070866141736" header="0.5118110236220472" footer="0.35433070866141736"/>
  <pageSetup horizontalDpi="600" verticalDpi="600"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ISSA</cp:lastModifiedBy>
  <cp:lastPrinted>2013-02-18T07:02:57Z</cp:lastPrinted>
  <dcterms:created xsi:type="dcterms:W3CDTF">2008-10-17T11:51:54Z</dcterms:created>
  <dcterms:modified xsi:type="dcterms:W3CDTF">2013-02-18T07:09:43Z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