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<sst xmlns="http://schemas.openxmlformats.org/spreadsheetml/2006/main" count="399" uniqueCount="345">
  <si>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</si>
  <si>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</si>
  <si>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</si>
  <si>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</si>
  <si>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</si>
  <si>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</si>
  <si>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</si>
  <si>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</si>
  <si>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</si>
  <si>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</si>
  <si>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</si>
  <si>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</si>
  <si>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</si>
  <si>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</si>
  <si>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</si>
  <si>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</si>
  <si>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</si>
  <si>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</si>
  <si>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</si>
  <si>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</si>
  <si>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</si>
  <si>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</si>
  <si>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</si>
  <si>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</si>
  <si>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</si>
  <si>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</si>
  <si>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</si>
  <si>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</si>
  <si>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</si>
  <si>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</si>
  <si>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</si>
  <si>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</si>
  <si>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</si>
  <si>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</si>
  <si>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</si>
  <si>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</si>
  <si>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</si>
  <si>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</si>
  <si>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</si>
  <si>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</si>
  <si>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</si>
  <si>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</si>
  <si>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</si>
  <si>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</si>
  <si>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</si>
  <si>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</si>
  <si>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</si>
  <si>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</si>
  <si>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</si>
  <si>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</si>
  <si>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</si>
  <si>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</si>
  <si>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</si>
  <si>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</si>
  <si>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</si>
  <si>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</si>
  <si>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</si>
  <si>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</si>
  <si>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</si>
  <si>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</si>
  <si>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</si>
  <si>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</si>
  <si>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</si>
  <si>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</si>
  <si>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</si>
  <si>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</si>
  <si>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</si>
  <si>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</si>
  <si>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</si>
  <si>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</si>
  <si>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</si>
  <si>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</si>
  <si>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</si>
  <si>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</si>
  <si>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</si>
  <si>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</si>
  <si>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</si>
  <si>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</si>
  <si>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</si>
  <si>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</si>
  <si>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</si>
  <si>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</si>
  <si>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</si>
  <si>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</si>
  <si>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</si>
  <si>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</si>
  <si>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</si>
  <si>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</si>
  <si>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</si>
  <si>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</si>
  <si>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</si>
  <si>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</si>
  <si>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</si>
  <si>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</si>
  <si>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</si>
  <si>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</si>
  <si>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</si>
  <si>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</si>
  <si>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</si>
  <si>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</si>
  <si>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</si>
  <si>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</si>
  <si>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</si>
  <si>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</si>
  <si>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</si>
  <si>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</si>
  <si>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</si>
  <si>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</si>
  <si>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</si>
  <si>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</si>
  <si>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</si>
  <si>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</si>
  <si>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</si>
  <si>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</si>
  <si>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</si>
  <si>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</si>
  <si>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</si>
  <si>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</si>
  <si>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</si>
  <si>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</si>
  <si>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</si>
  <si>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</si>
  <si>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</si>
  <si>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</si>
  <si>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</si>
  <si>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</si>
  <si>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</si>
  <si>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</si>
  <si>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</si>
  <si>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</si>
  <si>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</si>
  <si>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</si>
  <si>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</si>
  <si>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</si>
  <si>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</si>
  <si>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</si>
  <si>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</si>
  <si>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</si>
  <si>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</si>
  <si>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</si>
  <si>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</si>
  <si>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</si>
  <si>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</si>
  <si>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</si>
  <si>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</si>
  <si>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</si>
  <si>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</si>
  <si>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</si>
  <si>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</si>
  <si>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</si>
  <si>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</si>
  <si>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</si>
  <si>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</si>
  <si>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</si>
  <si>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</si>
  <si>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</si>
  <si>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</si>
  <si>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</si>
  <si>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</si>
  <si>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</si>
  <si>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</si>
  <si>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</si>
  <si>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</si>
  <si>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</si>
  <si>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</si>
  <si>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</si>
  <si>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</si>
  <si>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</si>
  <si>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</si>
  <si>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</si>
  <si>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</si>
  <si>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</si>
  <si>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</si>
  <si>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</si>
  <si>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</si>
  <si>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</si>
  <si>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</si>
  <si>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</si>
  <si>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</si>
  <si>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</si>
  <si>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</si>
  <si>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</si>
  <si>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</si>
  <si>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</si>
  <si>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</si>
  <si>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</si>
  <si>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</si>
  <si>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</si>
  <si>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</si>
  <si>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</si>
  <si>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</si>
  <si>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</si>
  <si>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</si>
  <si>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</si>
  <si>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</si>
  <si>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</si>
  <si>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</si>
  <si>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</si>
  <si>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</si>
  <si>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</si>
  <si>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</si>
  <si>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</si>
  <si>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</si>
  <si>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</si>
  <si>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</si>
  <si>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</si>
  <si>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</si>
  <si>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</si>
  <si>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</si>
  <si>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</si>
  <si>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</si>
  <si>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</si>
  <si>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</si>
  <si>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</si>
  <si>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</si>
  <si>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</si>
  <si>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</si>
  <si>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</si>
  <si>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</si>
  <si>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</si>
  <si>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</si>
  <si>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</si>
  <si>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</si>
  <si>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</si>
  <si>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</si>
  <si>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</si>
  <si>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</si>
  <si>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</si>
  <si>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</si>
  <si>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</si>
  <si>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</si>
  <si>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</si>
  <si>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</si>
  <si>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</si>
  <si>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</si>
  <si>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</si>
  <si>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</si>
  <si>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</si>
  <si>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</si>
  <si>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</si>
  <si>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</si>
  <si>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</si>
  <si>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</si>
  <si>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</si>
  <si>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</si>
  <si>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</si>
  <si>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</si>
  <si>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</si>
  <si>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</si>
  <si>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</si>
  <si>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</si>
  <si>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</si>
  <si>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</si>
  <si>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</si>
  <si>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</si>
  <si>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</si>
  <si>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</si>
  <si>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</si>
  <si>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</si>
  <si>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</si>
  <si>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</si>
  <si>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</si>
  <si>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</si>
  <si>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</si>
  <si>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</si>
  <si>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</si>
  <si>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</si>
  <si>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</si>
  <si>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</si>
  <si>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</si>
  <si>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</si>
  <si>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</si>
  <si>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</si>
  <si>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</si>
  <si>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</si>
  <si>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</si>
  <si>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</si>
  <si>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</si>
  <si>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</si>
  <si>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</si>
  <si>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</si>
  <si>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</si>
  <si>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</si>
  <si>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</si>
  <si>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</si>
  <si>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</si>
  <si>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</si>
  <si>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</si>
  <si>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</si>
  <si>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</si>
  <si>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</si>
  <si>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</si>
  <si>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</si>
  <si>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</si>
  <si>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</si>
  <si>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</si>
  <si>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</si>
  <si>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</si>
  <si>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</si>
  <si>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</si>
  <si>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</si>
  <si>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</si>
  <si>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</si>
  <si>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</si>
  <si>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</si>
  <si>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</si>
  <si>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</si>
  <si>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</si>
  <si>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</si>
  <si>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</si>
  <si>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</si>
  <si>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</si>
  <si>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</si>
  <si>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</si>
  <si>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</si>
  <si>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</si>
  <si>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</si>
  <si>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</si>
  <si>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</si>
  <si>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</si>
  <si>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</si>
  <si>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</si>
  <si>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</si>
  <si>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u razdoblju 1.1.2011. do 31.12.2011.</t>
  </si>
  <si>
    <t>Obveznik: VIS d.d.</t>
  </si>
  <si>
    <t>stanje na dan 31.12.2011.</t>
  </si>
  <si>
    <t>Obveznik:  VIS d.d.</t>
  </si>
  <si>
    <t>1.1.2011.</t>
  </si>
  <si>
    <t>31.12.2011.</t>
  </si>
  <si>
    <t>3040062</t>
  </si>
  <si>
    <t>060014618</t>
  </si>
  <si>
    <t>55505367731</t>
  </si>
  <si>
    <t>VIS dioničko društvo za hotelijerstvo, ugostiteljstvo i turizam</t>
  </si>
  <si>
    <t>VIS</t>
  </si>
  <si>
    <t>Šetalište Apolonija Zanelle 5.</t>
  </si>
  <si>
    <t>vis@st.t-com.hr</t>
  </si>
  <si>
    <t>www.hotelsvis.com</t>
  </si>
  <si>
    <t>SPLITSKO-DALMATINSKA</t>
  </si>
  <si>
    <t>NE</t>
  </si>
  <si>
    <t>5510</t>
  </si>
  <si>
    <t>Bulajić Zoran</t>
  </si>
  <si>
    <t>021/711-138</t>
  </si>
  <si>
    <t>021/711-450</t>
  </si>
  <si>
    <t>cikac.mario@gmail.com</t>
  </si>
  <si>
    <t>Cikač Mario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</si>
</sst>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@st.t-com.hr" TargetMode="External" /><Relationship Id="rId2" Type="http://schemas.openxmlformats.org/officeDocument/2006/relationships/hyperlink" Target="http://www.hotelsvis.com/" TargetMode="External" /><Relationship Id="rId3" Type="http://schemas.openxmlformats.org/officeDocument/2006/relationships/hyperlink" Target="mailto:cikac.mario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327</v>
      </c>
      <c r="F2" s="12"/>
      <c r="G2" s="13" t="s">
        <v>250</v>
      </c>
      <c r="H2" s="120" t="s">
        <v>328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329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330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331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332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21480</v>
      </c>
      <c r="D14" s="179"/>
      <c r="E14" s="16"/>
      <c r="F14" s="150" t="s">
        <v>333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334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335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336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492</v>
      </c>
      <c r="D22" s="150" t="s">
        <v>333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0" t="s">
        <v>337</v>
      </c>
      <c r="E24" s="163"/>
      <c r="F24" s="163"/>
      <c r="G24" s="164"/>
      <c r="H24" s="51" t="s">
        <v>261</v>
      </c>
      <c r="I24" s="122">
        <v>26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338</v>
      </c>
      <c r="D26" s="25"/>
      <c r="E26" s="33"/>
      <c r="F26" s="24"/>
      <c r="G26" s="165" t="s">
        <v>263</v>
      </c>
      <c r="H26" s="136"/>
      <c r="I26" s="124" t="s">
        <v>339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 t="s">
        <v>340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341</v>
      </c>
      <c r="D48" s="133"/>
      <c r="E48" s="134"/>
      <c r="F48" s="16"/>
      <c r="G48" s="51" t="s">
        <v>271</v>
      </c>
      <c r="H48" s="137" t="s">
        <v>342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343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s@st.t-com.hr"/>
    <hyperlink ref="C20" r:id="rId2" display="www.hotelsvis.com"/>
    <hyperlink ref="C50" r:id="rId3" display="cikac.mario@gmail.com"/>
  </hyperlinks>
  <printOptions/>
  <pageMargins left="0.3" right="0.31496062992125984" top="0.79" bottom="0.59" header="0.75" footer="0.5118110236220472"/>
  <pageSetup horizontalDpi="600" verticalDpi="600" orientation="portrait" paperSize="9" scale="9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99" sqref="K99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9.57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80968424</v>
      </c>
      <c r="K8" s="53">
        <f>K9+K16+K26+K35+K39</f>
        <v>79798327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0</v>
      </c>
      <c r="K11" s="7">
        <v>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0</v>
      </c>
      <c r="K14" s="7">
        <v>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80968424</v>
      </c>
      <c r="K16" s="53">
        <f>SUM(K17:K25)</f>
        <v>79798327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26988817</v>
      </c>
      <c r="K17" s="7">
        <v>26988817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53667743</v>
      </c>
      <c r="K18" s="7">
        <v>52659583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311864</v>
      </c>
      <c r="K19" s="7">
        <v>149927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0</v>
      </c>
      <c r="K20" s="7">
        <v>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0</v>
      </c>
      <c r="K23" s="7">
        <v>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0</v>
      </c>
      <c r="K25" s="7">
        <v>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0</v>
      </c>
      <c r="K27" s="7">
        <v>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0</v>
      </c>
      <c r="K29" s="7">
        <v>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0</v>
      </c>
      <c r="K31" s="7">
        <v>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0</v>
      </c>
      <c r="K32" s="7">
        <v>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2778350</v>
      </c>
      <c r="K40" s="53">
        <f>K41+K49+K56+K64</f>
        <v>3272023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295112</v>
      </c>
      <c r="K41" s="53">
        <f>SUM(K42:K48)</f>
        <v>238209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256768</v>
      </c>
      <c r="K42" s="7">
        <v>223939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0</v>
      </c>
      <c r="K44" s="7">
        <v>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0</v>
      </c>
      <c r="K45" s="7">
        <v>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38344</v>
      </c>
      <c r="K46" s="7">
        <v>14270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2377359</v>
      </c>
      <c r="K49" s="53">
        <f>SUM(K50:K55)</f>
        <v>2698190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0</v>
      </c>
      <c r="K50" s="7">
        <v>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1550544</v>
      </c>
      <c r="K51" s="7">
        <v>1702392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50540</v>
      </c>
      <c r="K53" s="7">
        <v>55335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739220</v>
      </c>
      <c r="K54" s="7">
        <v>752865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37055</v>
      </c>
      <c r="K55" s="7">
        <v>187598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0</v>
      </c>
      <c r="K62" s="7">
        <v>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105879</v>
      </c>
      <c r="K64" s="7">
        <v>335624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0</v>
      </c>
      <c r="K65" s="7">
        <v>0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83746774</v>
      </c>
      <c r="K66" s="53">
        <f>K7+K8+K40+K65</f>
        <v>83070350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0</v>
      </c>
      <c r="K67" s="8">
        <v>0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6365120</v>
      </c>
      <c r="K69" s="54">
        <f>K70+K71+K72+K78+K79+K82+K85</f>
        <v>-2331583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51783900</v>
      </c>
      <c r="K70" s="7">
        <v>51783900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0</v>
      </c>
      <c r="K71" s="7">
        <v>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16963</v>
      </c>
      <c r="K72" s="53">
        <f>K73+K74-K75+K76+K77</f>
        <v>16963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0</v>
      </c>
      <c r="K73" s="7">
        <v>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16963</v>
      </c>
      <c r="K77" s="7">
        <v>16963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0</v>
      </c>
      <c r="K78" s="7">
        <v>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-36284547</v>
      </c>
      <c r="K79" s="53">
        <f>K80-K81</f>
        <v>-45435743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0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36284547</v>
      </c>
      <c r="K81" s="7">
        <v>45435743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-9151196</v>
      </c>
      <c r="K82" s="53">
        <f>K83-K84</f>
        <v>-8696703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0</v>
      </c>
      <c r="K83" s="7">
        <v>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9151196</v>
      </c>
      <c r="K84" s="7">
        <v>8696703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0</v>
      </c>
      <c r="K87" s="7">
        <v>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12307442</v>
      </c>
      <c r="K90" s="53">
        <f>SUM(K91:K99)</f>
        <v>1815335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12307442</v>
      </c>
      <c r="K93" s="7">
        <v>1815335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65073682</v>
      </c>
      <c r="K100" s="53">
        <f>SUM(K101:K112)</f>
        <v>83586068.19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1344147</v>
      </c>
      <c r="K101" s="7">
        <v>1344147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49892281</v>
      </c>
      <c r="K102" s="7">
        <v>57547975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1819966</v>
      </c>
      <c r="K103" s="7">
        <v>9025165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77520</v>
      </c>
      <c r="K104" s="7">
        <v>29704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1087745</v>
      </c>
      <c r="K105" s="7">
        <v>1476440.19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4391808</v>
      </c>
      <c r="K108" s="7">
        <v>5909063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5627281</v>
      </c>
      <c r="K109" s="7">
        <v>7371062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0</v>
      </c>
      <c r="K110" s="7">
        <v>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832934</v>
      </c>
      <c r="K112" s="7">
        <v>882512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530</v>
      </c>
      <c r="K113" s="7">
        <v>530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83746774</v>
      </c>
      <c r="K114" s="53">
        <f>K69+K86+K90+K100+K113</f>
        <v>83070350.19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0</v>
      </c>
      <c r="K115" s="8">
        <v>0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46" right="0.31496062992125984" top="0.5511811023622047" bottom="0.33" header="0.5118110236220472" footer="0.3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42" sqref="M4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323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6885754</v>
      </c>
      <c r="K7" s="54">
        <f>SUM(K8:K9)</f>
        <v>328675</v>
      </c>
      <c r="L7" s="54">
        <f>SUM(L8:L9)</f>
        <v>6289806</v>
      </c>
      <c r="M7" s="54">
        <f>SUM(M8:M9)</f>
        <v>398422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6693332</v>
      </c>
      <c r="K8" s="7">
        <v>278121</v>
      </c>
      <c r="L8" s="7">
        <v>6149877</v>
      </c>
      <c r="M8" s="7">
        <v>379149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192422</v>
      </c>
      <c r="K9" s="7">
        <v>50554</v>
      </c>
      <c r="L9" s="7">
        <v>139929</v>
      </c>
      <c r="M9" s="7">
        <v>19273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8114773</v>
      </c>
      <c r="K10" s="53">
        <f>K11+K12+K16+K20+K21+K22+K25+K26</f>
        <v>1501200</v>
      </c>
      <c r="L10" s="53">
        <f>L11+L12+L16+L20+L21+L22+L25+L26</f>
        <v>7925884</v>
      </c>
      <c r="M10" s="53">
        <f>M11+M12+M16+M20+M21+M22+M25+M26</f>
        <v>1513334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2521513</v>
      </c>
      <c r="K12" s="53">
        <f>SUM(K13:K15)</f>
        <v>245511</v>
      </c>
      <c r="L12" s="53">
        <f>SUM(L13:L15)</f>
        <v>2486316</v>
      </c>
      <c r="M12" s="53">
        <f>SUM(M13:M15)</f>
        <v>231821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1597616</v>
      </c>
      <c r="K13" s="7">
        <v>150238</v>
      </c>
      <c r="L13" s="7">
        <v>1656864</v>
      </c>
      <c r="M13" s="7">
        <v>160278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239802</v>
      </c>
      <c r="K14" s="7">
        <v>10260</v>
      </c>
      <c r="L14" s="7">
        <v>275297</v>
      </c>
      <c r="M14" s="7">
        <v>10630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684095</v>
      </c>
      <c r="K15" s="7">
        <v>85013</v>
      </c>
      <c r="L15" s="7">
        <v>554155</v>
      </c>
      <c r="M15" s="7">
        <v>60913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3652922</v>
      </c>
      <c r="K16" s="53">
        <f>SUM(K17:K19)</f>
        <v>729124</v>
      </c>
      <c r="L16" s="53">
        <f>SUM(L17:L19)</f>
        <v>3754088</v>
      </c>
      <c r="M16" s="53">
        <f>SUM(M17:M19)</f>
        <v>801198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2179842</v>
      </c>
      <c r="K17" s="7">
        <v>440661</v>
      </c>
      <c r="L17" s="7">
        <v>2272796</v>
      </c>
      <c r="M17" s="7">
        <v>469855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941705</v>
      </c>
      <c r="K18" s="7">
        <v>181953</v>
      </c>
      <c r="L18" s="7">
        <v>1000901</v>
      </c>
      <c r="M18" s="7">
        <v>213966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531375</v>
      </c>
      <c r="K19" s="7">
        <v>106510</v>
      </c>
      <c r="L19" s="7">
        <v>480391</v>
      </c>
      <c r="M19" s="7">
        <v>117377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1218693</v>
      </c>
      <c r="K20" s="7">
        <v>296718</v>
      </c>
      <c r="L20" s="7">
        <v>1170098</v>
      </c>
      <c r="M20" s="7">
        <v>286133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597340</v>
      </c>
      <c r="K21" s="7">
        <v>128088</v>
      </c>
      <c r="L21" s="7">
        <v>444657</v>
      </c>
      <c r="M21" s="7">
        <v>140379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85938</v>
      </c>
      <c r="K22" s="53">
        <f>SUM(K23:K24)</f>
        <v>85938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85938</v>
      </c>
      <c r="K24" s="7">
        <v>85938</v>
      </c>
      <c r="L24" s="7">
        <v>0</v>
      </c>
      <c r="M24" s="7">
        <v>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38367</v>
      </c>
      <c r="K26" s="7">
        <v>15821</v>
      </c>
      <c r="L26" s="7">
        <v>70725</v>
      </c>
      <c r="M26" s="7">
        <v>53803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430339</v>
      </c>
      <c r="K27" s="53">
        <f>SUM(K28:K32)</f>
        <v>9076</v>
      </c>
      <c r="L27" s="53">
        <f>SUM(L28:L32)</f>
        <v>65958</v>
      </c>
      <c r="M27" s="53">
        <f>SUM(M28:M32)</f>
        <v>5796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388681</v>
      </c>
      <c r="K29" s="7">
        <v>7982</v>
      </c>
      <c r="L29" s="7">
        <v>21112</v>
      </c>
      <c r="M29" s="7">
        <v>3548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41658</v>
      </c>
      <c r="K32" s="7">
        <v>1094</v>
      </c>
      <c r="L32" s="7">
        <v>44846</v>
      </c>
      <c r="M32" s="7">
        <v>2248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8352516</v>
      </c>
      <c r="K33" s="53">
        <f>SUM(K34:K37)</f>
        <v>2564401</v>
      </c>
      <c r="L33" s="53">
        <f>SUM(L34:L37)</f>
        <v>7126583</v>
      </c>
      <c r="M33" s="53">
        <f>SUM(M34:M37)</f>
        <v>2688272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119366</v>
      </c>
      <c r="K34" s="7">
        <v>30086</v>
      </c>
      <c r="L34" s="7">
        <v>120348</v>
      </c>
      <c r="M34" s="7">
        <v>30087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8233150</v>
      </c>
      <c r="K35" s="7">
        <v>2534315</v>
      </c>
      <c r="L35" s="7">
        <v>7006235</v>
      </c>
      <c r="M35" s="7">
        <v>2658185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7316093</v>
      </c>
      <c r="K42" s="53">
        <f>K7+K27+K38+K40</f>
        <v>337751</v>
      </c>
      <c r="L42" s="53">
        <f>L7+L27+L38+L40</f>
        <v>6355764</v>
      </c>
      <c r="M42" s="53">
        <f>M7+M27+M38+M40</f>
        <v>404218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16467289</v>
      </c>
      <c r="K43" s="53">
        <f>K10+K33+K39+K41</f>
        <v>4065601</v>
      </c>
      <c r="L43" s="53">
        <f>L10+L33+L39+L41</f>
        <v>15052467</v>
      </c>
      <c r="M43" s="53">
        <f>M10+M33+M39+M41</f>
        <v>4201606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-9151196</v>
      </c>
      <c r="K44" s="53">
        <f>K42-K43</f>
        <v>-3727850</v>
      </c>
      <c r="L44" s="53">
        <f>L42-L43</f>
        <v>-8696703</v>
      </c>
      <c r="M44" s="53">
        <f>M42-M43</f>
        <v>-3797388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9151196</v>
      </c>
      <c r="K46" s="53">
        <f>IF(K43&gt;K42,K43-K42,0)</f>
        <v>3727850</v>
      </c>
      <c r="L46" s="53">
        <f>IF(L43&gt;L42,L43-L42,0)</f>
        <v>8696703</v>
      </c>
      <c r="M46" s="53">
        <f>IF(M43&gt;M42,M43-M42,0)</f>
        <v>3797388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-9151196</v>
      </c>
      <c r="K48" s="53">
        <f>K44-K47</f>
        <v>-3727850</v>
      </c>
      <c r="L48" s="53">
        <f>L44-L47</f>
        <v>-8696703</v>
      </c>
      <c r="M48" s="53">
        <f>M44-M47</f>
        <v>-3797388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9151196</v>
      </c>
      <c r="K50" s="61">
        <f>IF(K48&lt;0,-K48,0)</f>
        <v>3727850</v>
      </c>
      <c r="L50" s="61">
        <f>IF(L48&lt;0,-L48,0)</f>
        <v>8696703</v>
      </c>
      <c r="M50" s="61">
        <f>IF(M48&lt;0,-M48,0)</f>
        <v>3797388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34" right="0.31496062992125984" top="0.5511811023622047" bottom="0.2362204724409449" header="0.5118110236220472" footer="0.1574803149606299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9.710937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323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326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-23604845</v>
      </c>
      <c r="K7" s="7">
        <v>-8696703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1218693</v>
      </c>
      <c r="K8" s="7">
        <v>1170098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2778132</v>
      </c>
      <c r="K9" s="7">
        <v>3649731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248039</v>
      </c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102195</v>
      </c>
      <c r="K11" s="7">
        <v>56903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29001</v>
      </c>
      <c r="K12" s="7">
        <v>49578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-19228785</v>
      </c>
      <c r="K13" s="53">
        <f>SUM(K7:K12)</f>
        <v>-3770393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320831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6272</v>
      </c>
      <c r="K17" s="7">
        <v>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6272</v>
      </c>
      <c r="K18" s="53">
        <f>SUM(K14:K17)</f>
        <v>320831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19235057</v>
      </c>
      <c r="K20" s="53">
        <f>IF(K18&gt;K13,K18-K13,0)</f>
        <v>4091224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0</v>
      </c>
      <c r="K22" s="7">
        <v>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0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0</v>
      </c>
      <c r="K24" s="7">
        <v>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>
        <v>0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1665</v>
      </c>
      <c r="K28" s="7">
        <v>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>
        <v>0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1665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1665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21840009</v>
      </c>
      <c r="K36" s="7">
        <v>14813077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21840009</v>
      </c>
      <c r="K38" s="53">
        <f>SUM(K35:K37)</f>
        <v>14813077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2674246</v>
      </c>
      <c r="K39" s="7">
        <v>10492108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2674246</v>
      </c>
      <c r="K44" s="53">
        <f>SUM(K39:K43)</f>
        <v>10492108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19165763</v>
      </c>
      <c r="K45" s="53">
        <f>IF(K38&gt;K44,K38-K44,0)</f>
        <v>4320969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229745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70959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176838</v>
      </c>
      <c r="K49" s="7">
        <v>105879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0</v>
      </c>
      <c r="K50" s="7">
        <v>229745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70959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105879</v>
      </c>
      <c r="K52" s="61">
        <f>K49+K50-K51</f>
        <v>335624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4330708661417323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9" sqref="A29:H2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34" sqref="L34"/>
    </sheetView>
  </sheetViews>
  <sheetFormatPr defaultColWidth="9.140625" defaultRowHeight="12.75"/>
  <cols>
    <col min="1" max="3" width="9.140625" style="76" customWidth="1"/>
    <col min="4" max="4" width="7.421875" style="76" customWidth="1"/>
    <col min="5" max="5" width="8.57421875" style="76" customWidth="1"/>
    <col min="6" max="6" width="7.140625" style="76" customWidth="1"/>
    <col min="7" max="7" width="7.00390625" style="76" customWidth="1"/>
    <col min="8" max="8" width="6.00390625" style="76" customWidth="1"/>
    <col min="9" max="9" width="8.28125" style="76" customWidth="1"/>
    <col min="10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327</v>
      </c>
      <c r="F2" s="43" t="s">
        <v>250</v>
      </c>
      <c r="G2" s="285" t="s">
        <v>328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51783900</v>
      </c>
      <c r="K5" s="45">
        <v>51783900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16963</v>
      </c>
      <c r="K6" s="46">
        <v>16963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0</v>
      </c>
      <c r="K7" s="46">
        <v>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-36284547</v>
      </c>
      <c r="K8" s="46">
        <v>-45435743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-9151196</v>
      </c>
      <c r="K9" s="46">
        <v>-8696703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0</v>
      </c>
      <c r="K10" s="46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0</v>
      </c>
      <c r="K12" s="46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6365120</v>
      </c>
      <c r="K14" s="79">
        <f>SUM(K5:K13)</f>
        <v>-2331583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0</v>
      </c>
      <c r="K15" s="46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0</v>
      </c>
      <c r="K16" s="46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>
        <v>0</v>
      </c>
      <c r="K17" s="46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>
        <v>0</v>
      </c>
      <c r="K18" s="46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>
        <v>-14453649</v>
      </c>
      <c r="K19" s="46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0</v>
      </c>
      <c r="K20" s="46">
        <v>0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-14453649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3937007874015748" right="0.31496062992125984" top="0.984251968503937" bottom="0.984251968503937" header="0.5118110236220472" footer="0.5118110236220472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ISSA</cp:lastModifiedBy>
  <cp:lastPrinted>2012-02-13T17:46:59Z</cp:lastPrinted>
  <dcterms:created xsi:type="dcterms:W3CDTF">2008-10-17T11:51:54Z</dcterms:created>
  <dcterms:modified xsi:type="dcterms:W3CDTF">2012-02-13T17:47:26Z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