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<sst xmlns="http://schemas.openxmlformats.org/spreadsheetml/2006/main" count="395" uniqueCount="343">
  <si>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</si>
  <si>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</si>
  <si>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</si>
  <si>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</si>
  <si>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</si>
  <si>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</si>
  <si>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</si>
  <si>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</si>
  <si>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</si>
  <si>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</si>
  <si>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</si>
  <si>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</si>
  <si>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</si>
  <si>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</si>
  <si>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</si>
  <si>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</si>
  <si>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</si>
  <si>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</si>
  <si>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</si>
  <si>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</si>
  <si>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</si>
  <si>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</si>
  <si>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</si>
  <si>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</si>
  <si>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</si>
  <si>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</si>
  <si>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</si>
  <si>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</si>
  <si>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</si>
  <si>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</si>
  <si>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</si>
  <si>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</si>
  <si>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</si>
  <si>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</si>
  <si>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</si>
  <si>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</si>
  <si>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</si>
  <si>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</si>
  <si>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</si>
  <si>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</si>
  <si>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</si>
  <si>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</si>
  <si>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</si>
  <si>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</si>
  <si>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</si>
  <si>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</si>
  <si>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</si>
  <si>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</si>
  <si>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</si>
  <si>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</si>
  <si>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</si>
  <si>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</si>
  <si>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</si>
  <si>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</si>
  <si>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</si>
  <si>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</si>
  <si>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</si>
  <si>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</si>
  <si>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</si>
  <si>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</si>
  <si>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</si>
  <si>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</si>
  <si>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</si>
  <si>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</si>
  <si>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</si>
  <si>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</si>
  <si>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</si>
  <si>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</si>
  <si>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</si>
  <si>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</si>
  <si>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</si>
  <si>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</si>
  <si>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</si>
  <si>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</si>
  <si>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</si>
  <si>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</si>
  <si>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</si>
  <si>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</si>
  <si>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</si>
  <si>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</si>
  <si>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</si>
  <si>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</si>
  <si>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</si>
  <si>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</si>
  <si>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</si>
  <si>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</si>
  <si>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</si>
  <si>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</si>
  <si>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</si>
  <si>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</si>
  <si>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</si>
  <si>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</si>
  <si>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</si>
  <si>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</si>
  <si>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</si>
  <si>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</si>
  <si>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</si>
  <si>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</si>
  <si>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</si>
  <si>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</si>
  <si>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</si>
  <si>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</si>
  <si>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</si>
  <si>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</si>
  <si>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</si>
  <si>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</si>
  <si>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</si>
  <si>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</si>
  <si>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</si>
  <si>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</si>
  <si>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</si>
  <si>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</si>
  <si>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</si>
  <si>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</si>
  <si>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</si>
  <si>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</si>
  <si>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</si>
  <si>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</si>
  <si>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</si>
  <si>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</si>
  <si>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</si>
  <si>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</si>
  <si>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</si>
  <si>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</si>
  <si>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</si>
  <si>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</si>
  <si>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</si>
  <si>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</si>
  <si>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</si>
  <si>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</si>
  <si>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</si>
  <si>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</si>
  <si>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</si>
  <si>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</si>
  <si>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</si>
  <si>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</si>
  <si>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</si>
  <si>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</si>
  <si>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</si>
  <si>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</si>
  <si>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</si>
  <si>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</si>
  <si>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</si>
  <si>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</si>
  <si>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</si>
  <si>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</si>
  <si>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</si>
  <si>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</si>
  <si>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</si>
  <si>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</si>
  <si>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</si>
  <si>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</si>
  <si>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</si>
  <si>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</si>
  <si>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</si>
  <si>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</si>
  <si>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</si>
  <si>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</si>
  <si>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</si>
  <si>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</si>
  <si>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</si>
  <si>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</si>
  <si>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</si>
  <si>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</si>
  <si>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</si>
  <si>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</si>
  <si>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</si>
  <si>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</si>
  <si>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</si>
  <si>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</si>
  <si>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</si>
  <si>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</si>
  <si>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</si>
  <si>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</si>
  <si>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</si>
  <si>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</si>
  <si>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</si>
  <si>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</si>
  <si>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</si>
  <si>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</si>
  <si>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</si>
  <si>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</si>
  <si>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</si>
  <si>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</si>
  <si>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</si>
  <si>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</si>
  <si>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</si>
  <si>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</si>
  <si>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</si>
  <si>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</si>
  <si>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</si>
  <si>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</si>
  <si>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</si>
  <si>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</si>
  <si>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</si>
  <si>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</si>
  <si>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</si>
  <si>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</si>
  <si>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</si>
  <si>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</si>
  <si>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</si>
  <si>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</si>
  <si>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</si>
  <si>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</si>
  <si>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</si>
  <si>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</si>
  <si>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</si>
  <si>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</si>
  <si>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</si>
  <si>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</si>
  <si>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</si>
  <si>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</si>
  <si>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</si>
  <si>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</si>
  <si>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</si>
  <si>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</si>
  <si>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</si>
  <si>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</si>
  <si>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</si>
  <si>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</si>
  <si>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</si>
  <si>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</si>
  <si>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</si>
  <si>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</si>
  <si>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</si>
  <si>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</si>
  <si>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</si>
  <si>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</si>
  <si>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</si>
  <si>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</si>
  <si>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</si>
  <si>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</si>
  <si>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</si>
  <si>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</si>
  <si>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</si>
  <si>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</si>
  <si>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</si>
  <si>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</si>
  <si>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</si>
  <si>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</si>
  <si>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</si>
  <si>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</si>
  <si>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</si>
  <si>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</si>
  <si>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</si>
  <si>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</si>
  <si>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</si>
  <si>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</si>
  <si>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</si>
  <si>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</si>
  <si>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</si>
  <si>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</si>
  <si>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</si>
  <si>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</si>
  <si>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</si>
  <si>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</si>
  <si>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</si>
  <si>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</si>
  <si>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</si>
  <si>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</si>
  <si>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</si>
  <si>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</si>
  <si>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</si>
  <si>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</si>
  <si>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</si>
  <si>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</si>
  <si>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</si>
  <si>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</si>
  <si>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</si>
  <si>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</si>
  <si>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</si>
  <si>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</si>
  <si>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</si>
  <si>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</si>
  <si>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</si>
  <si>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</si>
  <si>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</si>
  <si>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</si>
  <si>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</si>
  <si>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</si>
  <si>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</si>
  <si>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</si>
  <si>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</si>
  <si>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</si>
  <si>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</si>
  <si>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</si>
  <si>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</si>
  <si>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</si>
  <si>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</si>
  <si>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</si>
  <si>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</si>
  <si>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</si>
  <si>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</si>
  <si>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</si>
  <si>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</si>
  <si>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</si>
  <si>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</si>
  <si>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</si>
  <si>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</si>
  <si>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</si>
  <si>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</si>
  <si>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</si>
  <si>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</si>
  <si>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</si>
  <si>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</si>
  <si>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</si>
  <si>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</si>
  <si>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</si>
  <si>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</si>
  <si>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</si>
  <si>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</si>
  <si>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</si>
  <si>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</si>
  <si>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</si>
  <si>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</si>
  <si>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</si>
  <si>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</si>
  <si>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</si>
  <si>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</si>
  <si>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</si>
  <si>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</si>
  <si>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</si>
  <si>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</si>
  <si>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55505367731</t>
  </si>
  <si>
    <t>VIS d.d.</t>
  </si>
  <si>
    <t>Vis</t>
  </si>
  <si>
    <t>SPLITSKO-DALAMTINSKA</t>
  </si>
  <si>
    <t>5510</t>
  </si>
  <si>
    <t>NE</t>
  </si>
  <si>
    <t>Cikač Mario</t>
  </si>
  <si>
    <t>stanje na dan 30.9.2011.</t>
  </si>
  <si>
    <t>u razdoblju 1.1.2011. do 30.9.2011.</t>
  </si>
  <si>
    <t>Obveznik:  VIS d.d. Vis</t>
  </si>
  <si>
    <t>Obveznik: VIS d.d. Vis</t>
  </si>
  <si>
    <t>3040062</t>
  </si>
  <si>
    <t>0600214618</t>
  </si>
  <si>
    <t>Šetalište Apolonija Zanelle 5</t>
  </si>
  <si>
    <t>vis@st.t-com.hr</t>
  </si>
  <si>
    <t>www.hotelsvis.com</t>
  </si>
  <si>
    <t>Bulajić Zoran</t>
  </si>
  <si>
    <t>021/711-138</t>
  </si>
  <si>
    <t>021/711-450</t>
  </si>
  <si>
    <t>cikac.mario@gmail.com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</si>
</sst>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s@st.t-com.hr" TargetMode="External" /><Relationship Id="rId2" Type="http://schemas.openxmlformats.org/officeDocument/2006/relationships/hyperlink" Target="http://www.hotelsvis.com/" TargetMode="External" /><Relationship Id="rId3" Type="http://schemas.openxmlformats.org/officeDocument/2006/relationships/hyperlink" Target="mailto:cikac.mario@g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J1" sqref="J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40816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334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335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323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324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21480</v>
      </c>
      <c r="D14" s="179"/>
      <c r="E14" s="16"/>
      <c r="F14" s="152" t="s">
        <v>325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337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338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492</v>
      </c>
      <c r="D22" s="152" t="s">
        <v>325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17</v>
      </c>
      <c r="D24" s="152" t="s">
        <v>326</v>
      </c>
      <c r="E24" s="163"/>
      <c r="F24" s="163"/>
      <c r="G24" s="164"/>
      <c r="H24" s="51" t="s">
        <v>261</v>
      </c>
      <c r="I24" s="122">
        <v>39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328</v>
      </c>
      <c r="D26" s="25"/>
      <c r="E26" s="33"/>
      <c r="F26" s="24"/>
      <c r="G26" s="165" t="s">
        <v>263</v>
      </c>
      <c r="H26" s="136"/>
      <c r="I26" s="124" t="s">
        <v>327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339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340</v>
      </c>
      <c r="D48" s="133"/>
      <c r="E48" s="134"/>
      <c r="F48" s="16"/>
      <c r="G48" s="51" t="s">
        <v>271</v>
      </c>
      <c r="H48" s="137" t="s">
        <v>341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342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329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s@st.t-com.hr"/>
    <hyperlink ref="C20" r:id="rId2" display="www.hotelsvis.com"/>
    <hyperlink ref="C50" r:id="rId3" display="cikac.mario@gmail.com"/>
  </hyperlinks>
  <printOptions/>
  <pageMargins left="0.49" right="0.31496062992125984" top="0.62" bottom="0.62" header="0.5118110236220472" footer="0.5118110236220472"/>
  <pageSetup horizontalDpi="600" verticalDpi="600" orientation="portrait" paperSize="9" scale="9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L1" sqref="L1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9.140625" style="52" customWidth="1"/>
    <col min="10" max="10" width="9.851562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80968424</v>
      </c>
      <c r="K8" s="53">
        <f>K9+K16+K26+K35+K39</f>
        <v>80084459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0</v>
      </c>
      <c r="K11" s="7">
        <v>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0</v>
      </c>
      <c r="K14" s="7">
        <v>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80968424</v>
      </c>
      <c r="K16" s="53">
        <f>SUM(K17:K25)</f>
        <v>80084459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26988817</v>
      </c>
      <c r="K17" s="7">
        <v>26988817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53667743</v>
      </c>
      <c r="K18" s="7">
        <v>52783778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311864</v>
      </c>
      <c r="K19" s="7">
        <v>311864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0</v>
      </c>
      <c r="K20" s="7">
        <v>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0</v>
      </c>
      <c r="K23" s="7">
        <v>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0</v>
      </c>
      <c r="K25" s="7">
        <v>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0</v>
      </c>
      <c r="K27" s="7">
        <v>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0</v>
      </c>
      <c r="K29" s="7">
        <v>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0</v>
      </c>
      <c r="K31" s="7">
        <v>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0</v>
      </c>
      <c r="K32" s="7">
        <v>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2778350</v>
      </c>
      <c r="K40" s="53">
        <f>K41+K49+K56+K64</f>
        <v>4327873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295112</v>
      </c>
      <c r="K41" s="53">
        <f>SUM(K42:K48)</f>
        <v>276232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256768</v>
      </c>
      <c r="K42" s="7">
        <v>261962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0</v>
      </c>
      <c r="K44" s="7">
        <v>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0</v>
      </c>
      <c r="K45" s="7">
        <v>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38344</v>
      </c>
      <c r="K46" s="7">
        <v>14270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2377359</v>
      </c>
      <c r="K49" s="53">
        <f>SUM(K50:K55)</f>
        <v>3493370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0</v>
      </c>
      <c r="K50" s="7">
        <v>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1550544</v>
      </c>
      <c r="K51" s="7">
        <v>2499377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50540</v>
      </c>
      <c r="K53" s="7">
        <v>52462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739220</v>
      </c>
      <c r="K54" s="7">
        <v>796124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37055</v>
      </c>
      <c r="K55" s="7">
        <v>145407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>
        <v>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0</v>
      </c>
      <c r="K62" s="7">
        <v>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105879</v>
      </c>
      <c r="K64" s="7">
        <v>558271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/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83746774</v>
      </c>
      <c r="K66" s="53">
        <f>K7+K8+K40+K65</f>
        <v>84412332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0</v>
      </c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6365120</v>
      </c>
      <c r="K69" s="54">
        <f>K70+K71+K72+K78+K79+K82+K85</f>
        <v>1465805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51783900</v>
      </c>
      <c r="K70" s="7">
        <v>51783900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0</v>
      </c>
      <c r="K71" s="7">
        <v>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16963</v>
      </c>
      <c r="K72" s="53">
        <v>16963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0</v>
      </c>
      <c r="K73" s="7">
        <v>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16963</v>
      </c>
      <c r="K77" s="7">
        <v>16963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0</v>
      </c>
      <c r="K78" s="7">
        <v>0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-36284547</v>
      </c>
      <c r="K79" s="53">
        <f>K80-K81</f>
        <v>-45435743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36284547</v>
      </c>
      <c r="K81" s="7">
        <v>45435743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-9151196</v>
      </c>
      <c r="K82" s="53">
        <f>K83-K84</f>
        <v>-4899315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0</v>
      </c>
      <c r="K83" s="7">
        <v>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9151196</v>
      </c>
      <c r="K84" s="7">
        <v>4899315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0</v>
      </c>
      <c r="K87" s="7">
        <v>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0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12307442</v>
      </c>
      <c r="K90" s="53">
        <f>SUM(K91:K99)</f>
        <v>8317037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12307442</v>
      </c>
      <c r="K93" s="7">
        <v>8317037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65073682</v>
      </c>
      <c r="K100" s="53">
        <f>SUM(K101:K112)</f>
        <v>74628960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1344147</v>
      </c>
      <c r="K101" s="7">
        <v>1344147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49892281</v>
      </c>
      <c r="K102" s="7">
        <v>54462070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1819966</v>
      </c>
      <c r="K103" s="7">
        <v>4294135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77520</v>
      </c>
      <c r="K104" s="7">
        <v>33157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1087745</v>
      </c>
      <c r="K105" s="7">
        <v>1701983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4391808</v>
      </c>
      <c r="K108" s="7">
        <v>5277192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5627281</v>
      </c>
      <c r="K109" s="7">
        <v>6672785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0</v>
      </c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832934</v>
      </c>
      <c r="K112" s="7">
        <v>843491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530</v>
      </c>
      <c r="K113" s="7">
        <v>530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83746774</v>
      </c>
      <c r="K114" s="53">
        <f>K69+K86+K90+K100+K113</f>
        <v>84412332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5905511811023623" right="0.31496062992125984" top="0.32" bottom="0.23" header="0.28" footer="0.2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N1" sqref="N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6557078</v>
      </c>
      <c r="K7" s="54">
        <f>SUM(K8:K9)</f>
        <v>4761108</v>
      </c>
      <c r="L7" s="54">
        <f>SUM(L8:L9)</f>
        <v>5891384</v>
      </c>
      <c r="M7" s="54">
        <f>SUM(M8:M9)</f>
        <v>4817326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6415210</v>
      </c>
      <c r="K8" s="7">
        <v>4644251</v>
      </c>
      <c r="L8" s="7">
        <v>5770728</v>
      </c>
      <c r="M8" s="7">
        <v>4716263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141868</v>
      </c>
      <c r="K9" s="7">
        <v>116857</v>
      </c>
      <c r="L9" s="7">
        <v>120656</v>
      </c>
      <c r="M9" s="7">
        <v>101063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6614573</v>
      </c>
      <c r="K10" s="53">
        <f>K11+K12+K16+K20+K21+K22+K25+K26</f>
        <v>3142873</v>
      </c>
      <c r="L10" s="53">
        <f>L11+L12+L16+L20+L21+L22+L25+L26</f>
        <v>6412550</v>
      </c>
      <c r="M10" s="53">
        <f>M11+M12+M16+M20+M21+M22+M25+M26</f>
        <v>3354651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0</v>
      </c>
      <c r="K11" s="7"/>
      <c r="L11" s="7">
        <v>0</v>
      </c>
      <c r="M11" s="7">
        <v>0</v>
      </c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2277002</v>
      </c>
      <c r="K12" s="53">
        <f>SUM(K13:K15)</f>
        <v>1389598</v>
      </c>
      <c r="L12" s="53">
        <f>SUM(L13:L15)</f>
        <v>2254495</v>
      </c>
      <c r="M12" s="53">
        <f>SUM(M13:M15)</f>
        <v>1557692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1448378</v>
      </c>
      <c r="K13" s="7">
        <v>877850</v>
      </c>
      <c r="L13" s="7">
        <v>1496586</v>
      </c>
      <c r="M13" s="7">
        <v>1052183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229542</v>
      </c>
      <c r="K14" s="7">
        <v>172518</v>
      </c>
      <c r="L14" s="7">
        <v>264667</v>
      </c>
      <c r="M14" s="7">
        <v>214567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599082</v>
      </c>
      <c r="K15" s="7">
        <v>339230</v>
      </c>
      <c r="L15" s="7">
        <v>493242</v>
      </c>
      <c r="M15" s="7">
        <v>290942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2923798</v>
      </c>
      <c r="K16" s="53">
        <f>SUM(K17:K19)</f>
        <v>1193482</v>
      </c>
      <c r="L16" s="53">
        <f>SUM(L17:L19)</f>
        <v>2952890</v>
      </c>
      <c r="M16" s="53">
        <f>SUM(M17:M19)</f>
        <v>1276367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1739180</v>
      </c>
      <c r="K17" s="7">
        <v>720895</v>
      </c>
      <c r="L17" s="7">
        <v>1802941</v>
      </c>
      <c r="M17" s="7">
        <v>788647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759753</v>
      </c>
      <c r="K18" s="7">
        <v>301088</v>
      </c>
      <c r="L18" s="7">
        <v>786935</v>
      </c>
      <c r="M18" s="7">
        <v>332217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424865</v>
      </c>
      <c r="K19" s="7">
        <v>171499</v>
      </c>
      <c r="L19" s="7">
        <v>363014</v>
      </c>
      <c r="M19" s="7">
        <v>155503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921975</v>
      </c>
      <c r="K20" s="7">
        <v>297129</v>
      </c>
      <c r="L20" s="7">
        <v>883965</v>
      </c>
      <c r="M20" s="7">
        <v>292643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469252</v>
      </c>
      <c r="K21" s="7">
        <v>245610</v>
      </c>
      <c r="L21" s="7">
        <v>304278</v>
      </c>
      <c r="M21" s="7">
        <v>211206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22546</v>
      </c>
      <c r="K26" s="7">
        <v>17054</v>
      </c>
      <c r="L26" s="7">
        <v>16922</v>
      </c>
      <c r="M26" s="7">
        <v>16743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421323</v>
      </c>
      <c r="K27" s="53">
        <f>SUM(K28:K32)</f>
        <v>399921</v>
      </c>
      <c r="L27" s="53">
        <f>SUM(L28:L32)</f>
        <v>60162</v>
      </c>
      <c r="M27" s="53">
        <f>SUM(M28:M32)</f>
        <v>34961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0</v>
      </c>
      <c r="K28" s="7">
        <v>0</v>
      </c>
      <c r="L28" s="7"/>
      <c r="M28" s="7">
        <v>0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380759</v>
      </c>
      <c r="K29" s="7">
        <v>368842</v>
      </c>
      <c r="L29" s="7">
        <v>17564</v>
      </c>
      <c r="M29" s="7">
        <v>694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/>
      <c r="M30" s="7">
        <v>0</v>
      </c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0</v>
      </c>
      <c r="K31" s="7">
        <v>0</v>
      </c>
      <c r="L31" s="7"/>
      <c r="M31" s="7">
        <v>0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40564</v>
      </c>
      <c r="K32" s="7">
        <v>31079</v>
      </c>
      <c r="L32" s="7">
        <v>42598</v>
      </c>
      <c r="M32" s="7">
        <v>34267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18141648</v>
      </c>
      <c r="K33" s="53">
        <f>SUM(K34:K37)</f>
        <v>15978972</v>
      </c>
      <c r="L33" s="53">
        <f>SUM(L34:L37)</f>
        <v>4438311</v>
      </c>
      <c r="M33" s="53">
        <f>SUM(M34:M37)</f>
        <v>1397285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89280</v>
      </c>
      <c r="K34" s="7">
        <v>30087</v>
      </c>
      <c r="L34" s="7">
        <v>90261</v>
      </c>
      <c r="M34" s="7">
        <v>30087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18052368</v>
      </c>
      <c r="K35" s="7">
        <v>15948885</v>
      </c>
      <c r="L35" s="7">
        <v>4348050</v>
      </c>
      <c r="M35" s="7">
        <v>1367198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0</v>
      </c>
      <c r="K36" s="7"/>
      <c r="L36" s="7">
        <v>0</v>
      </c>
      <c r="M36" s="7">
        <v>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0</v>
      </c>
      <c r="K37" s="7"/>
      <c r="L37" s="7">
        <v>0</v>
      </c>
      <c r="M37" s="7">
        <v>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/>
      <c r="L38" s="7">
        <v>0</v>
      </c>
      <c r="M38" s="7">
        <v>0</v>
      </c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/>
      <c r="L39" s="7">
        <v>0</v>
      </c>
      <c r="M39" s="7">
        <v>0</v>
      </c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/>
      <c r="L40" s="7">
        <v>0</v>
      </c>
      <c r="M40" s="7">
        <v>0</v>
      </c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/>
      <c r="L41" s="7">
        <v>0</v>
      </c>
      <c r="M41" s="7">
        <v>0</v>
      </c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6978401</v>
      </c>
      <c r="K42" s="53">
        <f>K7+K27+K38+K40</f>
        <v>5161029</v>
      </c>
      <c r="L42" s="53">
        <f>L7+L27+L38+L40</f>
        <v>5951546</v>
      </c>
      <c r="M42" s="53">
        <f>M7+M27+M38+M40</f>
        <v>4852287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24756221</v>
      </c>
      <c r="K43" s="53">
        <f>K10+K33+K39+K41</f>
        <v>19121845</v>
      </c>
      <c r="L43" s="53">
        <f>L10+L33+L39+L41</f>
        <v>10850861</v>
      </c>
      <c r="M43" s="53">
        <f>M10+M33+M39+M41</f>
        <v>4751936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-17777820</v>
      </c>
      <c r="K44" s="53">
        <f>K42-K43</f>
        <v>-13960816</v>
      </c>
      <c r="L44" s="53">
        <f>L42-L43</f>
        <v>-4899315</v>
      </c>
      <c r="M44" s="53">
        <f>M42-M43</f>
        <v>100351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100351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17777820</v>
      </c>
      <c r="K46" s="53">
        <f>IF(K43&gt;K42,K43-K42,0)</f>
        <v>13960816</v>
      </c>
      <c r="L46" s="53">
        <f>IF(L43&gt;L42,L43-L42,0)</f>
        <v>4899315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-17777820</v>
      </c>
      <c r="K48" s="53">
        <f>K44-K47</f>
        <v>-13960816</v>
      </c>
      <c r="L48" s="53">
        <f>L44-L47</f>
        <v>-4899315</v>
      </c>
      <c r="M48" s="53">
        <f>M44-M47</f>
        <v>100351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100351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17777820</v>
      </c>
      <c r="K50" s="61">
        <f>IF(K48&lt;0,-K48,0)</f>
        <v>13960816</v>
      </c>
      <c r="L50" s="61">
        <f>IF(L48&lt;0,-L48,0)</f>
        <v>4899315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35433070866141736" right="0.3" top="0.34" bottom="0.46" header="0.31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L1" sqref="L1"/>
    </sheetView>
  </sheetViews>
  <sheetFormatPr defaultColWidth="9.140625" defaultRowHeight="12.75"/>
  <cols>
    <col min="1" max="7" width="9.140625" style="52" customWidth="1"/>
    <col min="8" max="8" width="2.421875" style="52" customWidth="1"/>
    <col min="9" max="9" width="9.140625" style="52" customWidth="1"/>
    <col min="10" max="10" width="10.57421875" style="52" customWidth="1"/>
    <col min="11" max="11" width="10.8515625" style="52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332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-17777820</v>
      </c>
      <c r="K7" s="7">
        <v>-4899315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921975</v>
      </c>
      <c r="K8" s="7">
        <v>883965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2365237</v>
      </c>
      <c r="K9" s="7">
        <v>2555683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0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39123</v>
      </c>
      <c r="K11" s="7">
        <v>18880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29001</v>
      </c>
      <c r="K12" s="7">
        <v>0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-14422484</v>
      </c>
      <c r="K13" s="53">
        <f>SUM(K7:K12)</f>
        <v>-1440787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1909753</v>
      </c>
      <c r="K15" s="7">
        <v>1116011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0</v>
      </c>
      <c r="K17" s="7">
        <v>0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1909753</v>
      </c>
      <c r="K18" s="53">
        <f>SUM(K14:K17)</f>
        <v>1116011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16332237</v>
      </c>
      <c r="K20" s="53">
        <f>IF(K18&gt;K13,K18-K13,0)</f>
        <v>2556798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1666</v>
      </c>
      <c r="K28" s="7">
        <v>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1666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1666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19357311</v>
      </c>
      <c r="K36" s="7">
        <v>6999595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0</v>
      </c>
      <c r="K37" s="7">
        <v>0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19357311</v>
      </c>
      <c r="K38" s="53">
        <f>SUM(K35:K37)</f>
        <v>6999595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2748423</v>
      </c>
      <c r="K39" s="7">
        <v>3990405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0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0</v>
      </c>
      <c r="K43" s="7">
        <v>0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2748423</v>
      </c>
      <c r="K44" s="53">
        <f>SUM(K39:K43)</f>
        <v>3990405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16608888</v>
      </c>
      <c r="K45" s="53">
        <f>IF(K38&gt;K44,K38-K44,0)</f>
        <v>3009190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274985</v>
      </c>
      <c r="K47" s="53">
        <f>IF(K19-K20+K32-K33+K45-K46&gt;0,K19-K20+K32-K33+K45-K46,0)</f>
        <v>452392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176838</v>
      </c>
      <c r="K49" s="7">
        <v>105879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274985</v>
      </c>
      <c r="K50" s="7">
        <v>452392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451823</v>
      </c>
      <c r="K52" s="61">
        <f>K49+K50-K51</f>
        <v>558271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4724409448818898" right="0.31496062992125984" top="0.51181102362204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L1" sqref="L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9.140625" style="76" customWidth="1"/>
    <col min="7" max="7" width="0.42578125" style="76" customWidth="1"/>
    <col min="8" max="8" width="9.140625" style="76" customWidth="1"/>
    <col min="9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40816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51783900</v>
      </c>
      <c r="K5" s="45">
        <v>51783900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16963</v>
      </c>
      <c r="K6" s="46">
        <v>16963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0</v>
      </c>
      <c r="K7" s="46">
        <v>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-36284547</v>
      </c>
      <c r="K8" s="46">
        <v>-45435743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-9151196</v>
      </c>
      <c r="K9" s="46">
        <v>-4899315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6365120</v>
      </c>
      <c r="K14" s="79">
        <f>SUM(K5:K13)</f>
        <v>1465805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8" right="0.31496062992125984" top="0.3937007874015748" bottom="0.984251968503937" header="0.35433070866141736" footer="0.5118110236220472"/>
  <pageSetup horizontalDpi="600" verticalDpi="600" orientation="portrait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K1" sqref="K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ISSA</cp:lastModifiedBy>
  <cp:lastPrinted>2011-10-24T12:29:11Z</cp:lastPrinted>
  <dcterms:created xsi:type="dcterms:W3CDTF">2008-10-17T11:51:54Z</dcterms:created>
  <dcterms:modified xsi:type="dcterms:W3CDTF">2011-11-03T13:47:07Z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