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<sst xmlns="http://schemas.openxmlformats.org/spreadsheetml/2006/main" count="409" uniqueCount="353">
  <si>
    <t>Prilog 1.</t>
  </si>
  <si>
    <t>Razdoblje izvještavanja:</t>
  </si>
  <si>
    <t>01.01.</t>
  </si>
  <si>
    <t>do</t>
  </si>
  <si>
    <t>Tromjesečni financijski izvještaj poduzetnika TFI-POD</t>
  </si>
  <si>
    <t>Matični broj (MB):</t>
  </si>
  <si>
    <t>01650971</t>
  </si>
  <si>
    <t>Matični broj subjekta (MBS):</t>
  </si>
  <si>
    <t>010049135</t>
  </si>
  <si>
    <t>Osobni identifikacijski broj (OIB):</t>
  </si>
  <si>
    <t>04525204420</t>
  </si>
  <si>
    <t>Tvrtka izdavatelja:</t>
  </si>
  <si>
    <t>VIRO TVORNICA ŠEĆERA d.d.</t>
  </si>
  <si>
    <t>Poštanski broj i mjesto:</t>
  </si>
  <si>
    <t>Ulica i kućni broj:</t>
  </si>
  <si>
    <t>Adresa e-pošte:</t>
  </si>
  <si>
    <t>Internet adresa:</t>
  </si>
  <si>
    <t>www.secerana.hr</t>
  </si>
  <si>
    <t>Šifra i naziv općine/grada:</t>
  </si>
  <si>
    <t>Šifra i naziv županije:</t>
  </si>
  <si>
    <t>Broj zaposlenih:</t>
  </si>
  <si>
    <t>(krajem izvještajnog razdoblja)</t>
  </si>
  <si>
    <t>Konsolidirani izvještaj:</t>
  </si>
  <si>
    <t>DA</t>
  </si>
  <si>
    <t>Šifra NKD-a:</t>
  </si>
  <si>
    <t>1081</t>
  </si>
  <si>
    <t>Tvrtke subjekata konsolidacije (prema MSFI):</t>
  </si>
  <si>
    <t>Sjedište:</t>
  </si>
  <si>
    <t>MB: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</si>
  <si>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</si>
  <si>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</si>
  <si>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</si>
  <si>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</si>
  <si>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</si>
  <si>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</si>
  <si>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Knjigovodstveni servis:</t>
  </si>
  <si>
    <t>Osoba za kontakt:</t>
  </si>
  <si>
    <t>DRAGIĆ NEVENA</t>
  </si>
  <si>
    <t>(unosi se samo prezime i ime osobe za kontakt)</t>
  </si>
  <si>
    <t>Telefon:</t>
  </si>
  <si>
    <t>Telefaks:</t>
  </si>
  <si>
    <t>033840103</t>
  </si>
  <si>
    <t>nevena.dragic@secerana.hr</t>
  </si>
  <si>
    <t>Prezime i ime:</t>
  </si>
  <si>
    <t>(osoba ovlaštene za zastupanje)</t>
  </si>
  <si>
    <t xml:space="preserve">Dokumentacija za objavu: 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</si>
  <si>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</si>
  <si>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</si>
  <si>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</si>
  <si>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</si>
  <si>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</si>
  <si>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</si>
  <si>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VIRO TVORNICA ŠEĆERA d.d.____________________________________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</si>
  <si>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</si>
  <si>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</si>
  <si>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</si>
  <si>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</si>
  <si>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</si>
  <si>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</si>
  <si>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</si>
  <si>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</si>
  <si>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</si>
  <si>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</si>
  <si>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</si>
  <si>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</si>
  <si>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</si>
  <si>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</si>
  <si>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</si>
  <si>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</si>
  <si>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</si>
  <si>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</si>
  <si>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</si>
  <si>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</si>
  <si>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</si>
  <si>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</si>
  <si>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</si>
  <si>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</si>
  <si>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</si>
  <si>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</si>
  <si>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</si>
  <si>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</si>
  <si>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</si>
  <si>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</si>
  <si>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</si>
  <si>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</si>
  <si>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</si>
  <si>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</si>
  <si>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</si>
  <si>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</si>
  <si>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</si>
  <si>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</si>
  <si>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</si>
  <si>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</si>
  <si>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</si>
  <si>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</si>
  <si>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</si>
  <si>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</si>
  <si>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</si>
  <si>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</si>
  <si>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</si>
  <si>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</si>
  <si>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</si>
  <si>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</si>
  <si>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</si>
  <si>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</si>
  <si>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</si>
  <si>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</si>
  <si>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</si>
  <si>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</si>
  <si>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</si>
  <si>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</si>
  <si>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</si>
  <si>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</si>
  <si>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</si>
  <si>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</si>
  <si>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</si>
  <si>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</si>
  <si>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</si>
  <si>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</si>
  <si>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</si>
  <si>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</si>
  <si>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</si>
  <si>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</si>
  <si>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</si>
  <si>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</si>
  <si>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</si>
  <si>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</si>
  <si>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</si>
  <si>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</si>
  <si>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</si>
  <si>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</si>
  <si>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</si>
  <si>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</si>
  <si>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</si>
  <si>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</si>
  <si>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</si>
  <si>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</si>
  <si>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</si>
  <si>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</si>
  <si>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</si>
  <si>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</si>
  <si>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</si>
  <si>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</si>
  <si>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</si>
  <si>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</si>
  <si>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</si>
  <si>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</si>
  <si>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</si>
  <si>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</si>
  <si>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</si>
  <si>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</si>
  <si>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</si>
  <si>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</si>
  <si>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</si>
  <si>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</si>
  <si>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</si>
  <si>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</si>
  <si>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</si>
  <si>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</si>
  <si>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</si>
  <si>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</si>
  <si>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</si>
  <si>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</si>
  <si>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</si>
  <si>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</si>
  <si>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</si>
  <si>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</si>
  <si>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</si>
  <si>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</si>
  <si>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</si>
  <si>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</si>
  <si>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</si>
  <si>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</si>
  <si>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</si>
  <si>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</si>
  <si>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</si>
  <si>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</si>
  <si>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</si>
  <si>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</si>
  <si>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</si>
  <si>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</si>
  <si>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</si>
  <si>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</si>
  <si>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</si>
  <si>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</si>
  <si>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</si>
  <si>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</si>
  <si>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</si>
  <si>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</si>
  <si>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</si>
  <si>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</si>
  <si>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</si>
  <si>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</si>
  <si>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</si>
  <si>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</si>
  <si>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</si>
  <si>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</si>
  <si>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</si>
  <si>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</si>
  <si>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</si>
  <si>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</si>
  <si>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</si>
  <si>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</si>
  <si>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</si>
  <si>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</si>
  <si>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</si>
  <si>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</si>
  <si>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</si>
  <si>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</si>
  <si>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</si>
  <si>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</si>
  <si>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</si>
  <si>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</si>
  <si>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</si>
  <si>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</si>
  <si>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</si>
  <si>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</si>
  <si>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</si>
  <si>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</si>
  <si>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</si>
  <si>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</si>
  <si>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</si>
  <si>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</si>
  <si>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</si>
  <si>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</si>
  <si>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</si>
  <si>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</si>
  <si>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</si>
  <si>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</si>
  <si>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</si>
  <si>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</si>
  <si>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</si>
  <si>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</si>
  <si>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</si>
  <si>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</si>
  <si>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</si>
  <si>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</si>
  <si>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</si>
  <si>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</si>
  <si>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</si>
  <si>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</si>
  <si>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</si>
  <si>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</si>
  <si>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</si>
  <si>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</si>
  <si>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</si>
  <si>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</si>
  <si>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</si>
  <si>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</si>
  <si>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</si>
  <si>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</si>
  <si>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</si>
  <si>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</si>
  <si>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</si>
  <si>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</si>
  <si>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</si>
  <si>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</si>
  <si>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</si>
  <si>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</si>
  <si>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</si>
  <si>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</si>
  <si>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</si>
  <si>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</si>
  <si>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</si>
  <si>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</si>
  <si>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</si>
  <si>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</si>
  <si>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</si>
  <si>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</si>
  <si>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</si>
  <si>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</si>
  <si>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</si>
  <si>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</si>
  <si>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</si>
  <si>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</si>
  <si>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</si>
  <si>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</si>
  <si>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</si>
  <si>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</si>
  <si>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</si>
  <si>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</si>
  <si>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</si>
  <si>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</si>
  <si>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</si>
  <si>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</si>
  <si>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</si>
  <si>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</si>
  <si>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</si>
  <si>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</si>
  <si>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</si>
  <si>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</si>
  <si>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</si>
  <si>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</si>
  <si>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</si>
  <si>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</si>
  <si>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</si>
  <si>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</si>
  <si>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</si>
  <si>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</si>
  <si>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</si>
  <si>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</si>
  <si>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</si>
  <si>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</si>
  <si>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</si>
  <si>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</si>
  <si>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</si>
  <si>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</si>
  <si>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</si>
  <si>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</si>
  <si>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</si>
  <si>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</si>
  <si>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</si>
  <si>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</si>
  <si>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</si>
  <si>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</si>
  <si>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</si>
  <si>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</si>
  <si>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</si>
  <si>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</si>
  <si>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</si>
  <si>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</si>
  <si>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</si>
  <si>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</si>
  <si>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</si>
  <si>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</si>
  <si>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</si>
  <si>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</si>
  <si>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</si>
  <si>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</si>
  <si>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</si>
  <si>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</si>
  <si>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</si>
  <si>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</si>
  <si>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</si>
  <si>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</si>
  <si>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Bilješke uz financijske izvještaje</t>
  </si>
  <si>
    <t>ZADRO ŽELJKO</t>
  </si>
  <si>
    <t>SLAVONIJA ŽUPANJA d.d.</t>
  </si>
  <si>
    <t>SLADORANA d.o.o.</t>
  </si>
  <si>
    <t>033840117</t>
  </si>
  <si>
    <t>info@secerana.hr</t>
  </si>
  <si>
    <t>ZAGREB</t>
  </si>
  <si>
    <t>ULICA GRADA VUKOVARA 269 G</t>
  </si>
  <si>
    <t>GRAD ZAGREB</t>
  </si>
  <si>
    <t>01.01.2018.</t>
  </si>
  <si>
    <t>VIRO BH d.o.o.</t>
  </si>
  <si>
    <t>HRVATSKIH BRANITELJA 21, GRUDE, BIH</t>
  </si>
  <si>
    <t>64-01-0029-17</t>
  </si>
  <si>
    <t>1. Financijski izvještaji (bilanca, račun dobiti i gubitka, izvještaj o novčanom tijeku, izvještaj o promjenama</t>
  </si>
  <si>
    <t>30.09.2018.</t>
  </si>
  <si>
    <t>stanje na dan 30.09.2018.</t>
  </si>
  <si>
    <t>u razdoblju 01.01.2018. do 30.09.2018.</t>
  </si>
  <si>
    <t xml:space="preserve">VIRO TVORNICA ŠEĆERA d.d. i društva uključena u konsolidaciju ostvarili su u trećem tromjesečju 2018. godine ukupni konsolidirani gubitak u iznosu od 18.654.746 kn (pripisan imateljima kapitala matice 18.482.659 kn), te ukupni sveobuhvatni konsolidirani gubitak u iznosu 18.654.746 kn (pripisan imateljima kapitala matice 18.482.659 kn). Ukupni prihodi su se smanjili za 28,95% u odnosu na isto razdoblje prethodne godine, dok su se ukupni rashodi smanjili za 27,78%.  Nije bilo promjena računovodstvenih politika u odnosu na prošlu godinu.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</si>
</sst>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1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52" applyFont="1" applyAlignment="1">
      <alignment/>
      <protection/>
    </xf>
    <xf numFmtId="0" fontId="3" fillId="0" borderId="10" xfId="52" applyFont="1" applyBorder="1" applyAlignment="1">
      <alignment/>
      <protection/>
    </xf>
    <xf numFmtId="0" fontId="3" fillId="0" borderId="11" xfId="52" applyFont="1" applyBorder="1" applyAlignment="1">
      <alignment/>
      <protection/>
    </xf>
    <xf numFmtId="0" fontId="3" fillId="0" borderId="0" xfId="52" applyFont="1" applyAlignment="1">
      <alignment/>
      <protection/>
    </xf>
    <xf numFmtId="14" fontId="4" fillId="0" borderId="12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14" xfId="52" applyFont="1" applyBorder="1" applyAlignment="1" applyProtection="1">
      <alignment horizontal="left" vertical="center" wrapText="1"/>
      <protection hidden="1"/>
    </xf>
    <xf numFmtId="0" fontId="3" fillId="0" borderId="13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/>
      <protection hidden="1"/>
    </xf>
    <xf numFmtId="0" fontId="6" fillId="0" borderId="0" xfId="52" applyFont="1" applyBorder="1" applyAlignment="1" applyProtection="1">
      <alignment horizontal="right" vertical="center" wrapText="1"/>
      <protection hidden="1"/>
    </xf>
    <xf numFmtId="0" fontId="6" fillId="0" borderId="0" xfId="52" applyFont="1" applyBorder="1" applyAlignment="1" applyProtection="1">
      <alignment horizontal="right"/>
      <protection hidden="1"/>
    </xf>
    <xf numFmtId="0" fontId="6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4" xfId="52" applyFont="1" applyBorder="1" applyAlignment="1" applyProtection="1">
      <alignment wrapText="1"/>
      <protection hidden="1"/>
    </xf>
    <xf numFmtId="0" fontId="3" fillId="0" borderId="13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4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vertical="top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>
      <alignment/>
      <protection/>
    </xf>
    <xf numFmtId="49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3" fillId="0" borderId="14" xfId="52" applyFont="1" applyBorder="1" applyAlignment="1" applyProtection="1">
      <alignment horizontal="left" vertical="top" wrapText="1"/>
      <protection hidden="1"/>
    </xf>
    <xf numFmtId="0" fontId="3" fillId="0" borderId="13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14" xfId="52" applyFont="1" applyBorder="1" applyAlignment="1" applyProtection="1">
      <alignment horizontal="left" vertical="top" indent="2"/>
      <protection hidden="1"/>
    </xf>
    <xf numFmtId="0" fontId="3" fillId="0" borderId="14" xfId="52" applyFont="1" applyBorder="1" applyAlignment="1" applyProtection="1">
      <alignment horizontal="left" vertical="top" wrapText="1" indent="2"/>
      <protection hidden="1"/>
    </xf>
    <xf numFmtId="0" fontId="3" fillId="0" borderId="13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4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2" applyNumberFormat="1" applyFont="1" applyBorder="1" applyAlignment="1" applyProtection="1">
      <alignment horizontal="center" vertical="center"/>
      <protection hidden="1" locked="0"/>
    </xf>
    <xf numFmtId="0" fontId="3" fillId="0" borderId="13" xfId="52" applyFont="1" applyBorder="1" applyAlignment="1" applyProtection="1">
      <alignment horizontal="left" vertical="top"/>
      <protection hidden="1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10" xfId="52" applyFont="1" applyBorder="1" applyAlignment="1" applyProtection="1">
      <alignment/>
      <protection hidden="1"/>
    </xf>
    <xf numFmtId="0" fontId="3" fillId="0" borderId="11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4" xfId="52" applyFont="1" applyFill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14" xfId="57" applyFont="1" applyFill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1" fillId="0" borderId="0" xfId="57" applyBorder="1" applyAlignment="1">
      <alignment/>
      <protection/>
    </xf>
    <xf numFmtId="0" fontId="1" fillId="0" borderId="14" xfId="57" applyBorder="1" applyAlignment="1">
      <alignment/>
      <protection/>
    </xf>
    <xf numFmtId="0" fontId="4" fillId="0" borderId="13" xfId="52" applyFont="1" applyBorder="1" applyAlignment="1" applyProtection="1">
      <alignment vertical="center"/>
      <protection hidden="1"/>
    </xf>
    <xf numFmtId="0" fontId="3" fillId="0" borderId="16" xfId="52" applyFont="1" applyBorder="1" applyAlignment="1" applyProtection="1">
      <alignment/>
      <protection hidden="1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 applyProtection="1">
      <alignment/>
      <protection hidden="1"/>
    </xf>
    <xf numFmtId="0" fontId="3" fillId="0" borderId="18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/>
      <protection hidden="1"/>
    </xf>
    <xf numFmtId="0" fontId="3" fillId="0" borderId="20" xfId="5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64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4" fontId="4" fillId="0" borderId="24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4" fontId="4" fillId="0" borderId="23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14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49" fontId="13" fillId="0" borderId="12" xfId="0" applyNumberFormat="1" applyFont="1" applyFill="1" applyBorder="1" applyAlignment="1">
      <alignment horizontal="center" vertical="center"/>
    </xf>
    <xf numFmtId="0" fontId="1" fillId="0" borderId="0" xfId="57">
      <alignment vertical="top"/>
      <protection/>
    </xf>
    <xf numFmtId="0" fontId="1" fillId="0" borderId="0" xfId="57" applyAlignment="1">
      <alignment/>
      <protection/>
    </xf>
    <xf numFmtId="0" fontId="17" fillId="0" borderId="0" xfId="57" applyFont="1" applyAlignment="1">
      <alignment/>
      <protection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33" borderId="31" xfId="0" applyNumberFormat="1" applyFont="1" applyFill="1" applyBorder="1" applyAlignment="1" applyProtection="1">
      <alignment vertical="center"/>
      <protection hidden="1"/>
    </xf>
    <xf numFmtId="3" fontId="13" fillId="33" borderId="30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3" fontId="13" fillId="0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7" fillId="0" borderId="31" xfId="0" applyNumberFormat="1" applyFont="1" applyFill="1" applyBorder="1" applyAlignment="1" applyProtection="1">
      <alignment vertical="center"/>
      <protection hidden="1"/>
    </xf>
    <xf numFmtId="0" fontId="1" fillId="0" borderId="0" xfId="57" applyFill="1" applyAlignment="1">
      <alignment/>
      <protection/>
    </xf>
    <xf numFmtId="3" fontId="13" fillId="0" borderId="33" xfId="0" applyNumberFormat="1" applyFont="1" applyFill="1" applyBorder="1" applyAlignment="1" applyProtection="1">
      <alignment vertical="center"/>
      <protection hidden="1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0" fontId="10" fillId="0" borderId="14" xfId="57" applyFont="1" applyBorder="1" applyAlignment="1" applyProtection="1">
      <alignment horizontal="left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3" fillId="0" borderId="34" xfId="52" applyFont="1" applyBorder="1" applyAlignment="1" applyProtection="1">
      <alignment horizontal="center" vertical="top"/>
      <protection hidden="1"/>
    </xf>
    <xf numFmtId="0" fontId="3" fillId="0" borderId="19" xfId="52" applyFont="1" applyFill="1" applyBorder="1" applyAlignment="1" applyProtection="1">
      <alignment horizontal="center" vertical="top"/>
      <protection hidden="1"/>
    </xf>
    <xf numFmtId="0" fontId="3" fillId="0" borderId="35" xfId="52" applyFont="1" applyBorder="1" applyAlignment="1" applyProtection="1">
      <alignment horizontal="right" vertical="center" wrapText="1"/>
      <protection hidden="1"/>
    </xf>
    <xf numFmtId="49" fontId="8" fillId="0" borderId="15" xfId="35" applyNumberFormat="1" applyFont="1" applyFill="1" applyBorder="1" applyAlignment="1" applyProtection="1">
      <alignment horizontal="left" vertical="center"/>
      <protection hidden="1" locked="0"/>
    </xf>
    <xf numFmtId="0" fontId="3" fillId="0" borderId="35" xfId="52" applyFont="1" applyBorder="1" applyAlignment="1" applyProtection="1">
      <alignment horizontal="right" vertical="center"/>
      <protection hidden="1"/>
    </xf>
    <xf numFmtId="49" fontId="4" fillId="0" borderId="15" xfId="52" applyNumberFormat="1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9" fillId="0" borderId="0" xfId="57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4" fillId="0" borderId="15" xfId="52" applyFont="1" applyFill="1" applyBorder="1" applyAlignment="1" applyProtection="1">
      <alignment horizontal="left" vertical="center"/>
      <protection hidden="1" locked="0"/>
    </xf>
    <xf numFmtId="0" fontId="4" fillId="0" borderId="15" xfId="52" applyFont="1" applyFill="1" applyBorder="1" applyAlignment="1" applyProtection="1">
      <alignment horizontal="right" vertical="center"/>
      <protection hidden="1" locked="0"/>
    </xf>
    <xf numFmtId="0" fontId="4" fillId="0" borderId="18" xfId="52" applyFont="1" applyFill="1" applyBorder="1" applyAlignment="1" applyProtection="1">
      <alignment horizontal="right" vertical="center"/>
      <protection hidden="1" locked="0"/>
    </xf>
    <xf numFmtId="49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13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3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 vertical="center"/>
      <protection hidden="1"/>
    </xf>
    <xf numFmtId="0" fontId="8" fillId="0" borderId="15" xfId="35" applyNumberFormat="1" applyFill="1" applyBorder="1" applyAlignment="1" applyProtection="1">
      <alignment/>
      <protection hidden="1" locked="0"/>
    </xf>
    <xf numFmtId="0" fontId="8" fillId="0" borderId="15" xfId="35" applyNumberFormat="1" applyFont="1" applyFill="1" applyBorder="1" applyAlignment="1" applyProtection="1">
      <alignment/>
      <protection hidden="1" locked="0"/>
    </xf>
    <xf numFmtId="0" fontId="3" fillId="0" borderId="13" xfId="52" applyFont="1" applyBorder="1" applyAlignment="1" applyProtection="1">
      <alignment horizontal="right" vertical="center" wrapText="1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52" applyFont="1" applyBorder="1" applyAlignment="1">
      <alignment/>
      <protection/>
    </xf>
    <xf numFmtId="0" fontId="4" fillId="0" borderId="35" xfId="52" applyFont="1" applyFill="1" applyBorder="1" applyAlignment="1" applyProtection="1">
      <alignment horizontal="left" vertical="center" wrapText="1"/>
      <protection hidden="1"/>
    </xf>
    <xf numFmtId="0" fontId="5" fillId="0" borderId="35" xfId="52" applyFont="1" applyBorder="1" applyAlignment="1" applyProtection="1">
      <alignment horizontal="center" vertical="center" wrapText="1"/>
      <protection hidden="1"/>
    </xf>
    <xf numFmtId="0" fontId="7" fillId="0" borderId="35" xfId="52" applyFont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0" xfId="57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14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12" xfId="0" applyNumberFormat="1" applyFont="1" applyFill="1" applyBorder="1" applyAlignment="1">
      <alignment horizontal="center" vertical="center" wrapText="1"/>
    </xf>
    <xf numFmtId="0" fontId="2" fillId="0" borderId="0" xfId="57" applyFont="1" applyBorder="1" applyAlignment="1">
      <alignment/>
      <protection/>
    </xf>
    <xf numFmtId="0" fontId="16" fillId="0" borderId="0" xfId="57" applyFont="1" applyFill="1" applyBorder="1" applyAlignment="1">
      <alignment horizontal="justify" vertical="top" wrapText="1"/>
      <protection/>
    </xf>
    <xf numFmtId="0" fontId="1" fillId="0" borderId="0" xfId="57" applyBorder="1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4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3">
      <selection activeCell="H3" sqref="H3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15.8515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54" t="s">
        <v>0</v>
      </c>
      <c r="B1" s="154"/>
      <c r="C1" s="154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55" t="s">
        <v>1</v>
      </c>
      <c r="B2" s="155"/>
      <c r="C2" s="155"/>
      <c r="D2" s="155"/>
      <c r="E2" s="5" t="s">
        <v>344</v>
      </c>
      <c r="F2" s="6"/>
      <c r="G2" s="7" t="s">
        <v>3</v>
      </c>
      <c r="H2" s="5" t="s">
        <v>349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56" t="s">
        <v>4</v>
      </c>
      <c r="B4" s="156"/>
      <c r="C4" s="156"/>
      <c r="D4" s="156"/>
      <c r="E4" s="156"/>
      <c r="F4" s="156"/>
      <c r="G4" s="156"/>
      <c r="H4" s="156"/>
      <c r="I4" s="156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35" t="s">
        <v>5</v>
      </c>
      <c r="B6" s="135"/>
      <c r="C6" s="143" t="s">
        <v>6</v>
      </c>
      <c r="D6" s="143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57" t="s">
        <v>7</v>
      </c>
      <c r="B8" s="157"/>
      <c r="C8" s="143" t="s">
        <v>8</v>
      </c>
      <c r="D8" s="143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52" t="s">
        <v>9</v>
      </c>
      <c r="B10" s="152"/>
      <c r="C10" s="143" t="s">
        <v>10</v>
      </c>
      <c r="D10" s="143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52"/>
      <c r="B11" s="152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35" t="s">
        <v>11</v>
      </c>
      <c r="B12" s="135"/>
      <c r="C12" s="140" t="s">
        <v>12</v>
      </c>
      <c r="D12" s="140"/>
      <c r="E12" s="140"/>
      <c r="F12" s="140"/>
      <c r="G12" s="140"/>
      <c r="H12" s="140"/>
      <c r="I12" s="140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35" t="s">
        <v>13</v>
      </c>
      <c r="B14" s="135"/>
      <c r="C14" s="153">
        <v>10000</v>
      </c>
      <c r="D14" s="153"/>
      <c r="E14" s="14"/>
      <c r="F14" s="140" t="s">
        <v>341</v>
      </c>
      <c r="G14" s="140"/>
      <c r="H14" s="140"/>
      <c r="I14" s="140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35" t="s">
        <v>14</v>
      </c>
      <c r="B16" s="135"/>
      <c r="C16" s="140" t="s">
        <v>342</v>
      </c>
      <c r="D16" s="140"/>
      <c r="E16" s="140"/>
      <c r="F16" s="140"/>
      <c r="G16" s="140"/>
      <c r="H16" s="140"/>
      <c r="I16" s="140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35" t="s">
        <v>15</v>
      </c>
      <c r="B18" s="135"/>
      <c r="C18" s="150" t="s">
        <v>340</v>
      </c>
      <c r="D18" s="151"/>
      <c r="E18" s="151"/>
      <c r="F18" s="151"/>
      <c r="G18" s="151"/>
      <c r="H18" s="151"/>
      <c r="I18" s="151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35" t="s">
        <v>16</v>
      </c>
      <c r="B20" s="135"/>
      <c r="C20" s="151" t="s">
        <v>17</v>
      </c>
      <c r="D20" s="151"/>
      <c r="E20" s="151"/>
      <c r="F20" s="151"/>
      <c r="G20" s="151"/>
      <c r="H20" s="151"/>
      <c r="I20" s="151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35" t="s">
        <v>18</v>
      </c>
      <c r="B22" s="135"/>
      <c r="C22" s="30">
        <v>133</v>
      </c>
      <c r="D22" s="140" t="s">
        <v>341</v>
      </c>
      <c r="E22" s="140"/>
      <c r="F22" s="140"/>
      <c r="G22" s="148"/>
      <c r="H22" s="148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35" t="s">
        <v>19</v>
      </c>
      <c r="B24" s="135"/>
      <c r="C24" s="30">
        <v>21</v>
      </c>
      <c r="D24" s="140" t="s">
        <v>343</v>
      </c>
      <c r="E24" s="140"/>
      <c r="F24" s="140"/>
      <c r="G24" s="140"/>
      <c r="H24" s="32" t="s">
        <v>20</v>
      </c>
      <c r="I24" s="122">
        <v>478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21</v>
      </c>
      <c r="I25" s="33"/>
      <c r="J25" s="4"/>
      <c r="K25" s="4"/>
      <c r="L25" s="4"/>
    </row>
    <row r="26" spans="1:12" ht="12.75">
      <c r="A26" s="135" t="s">
        <v>22</v>
      </c>
      <c r="B26" s="135"/>
      <c r="C26" s="34" t="s">
        <v>23</v>
      </c>
      <c r="D26" s="35"/>
      <c r="E26" s="36"/>
      <c r="F26" s="14"/>
      <c r="G26" s="149" t="s">
        <v>24</v>
      </c>
      <c r="H26" s="149"/>
      <c r="I26" s="37" t="s">
        <v>25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45" t="s">
        <v>26</v>
      </c>
      <c r="B28" s="145"/>
      <c r="C28" s="145"/>
      <c r="D28" s="145"/>
      <c r="E28" s="146" t="s">
        <v>27</v>
      </c>
      <c r="F28" s="146"/>
      <c r="G28" s="146"/>
      <c r="H28" s="147" t="s">
        <v>28</v>
      </c>
      <c r="I28" s="147"/>
      <c r="J28" s="4"/>
      <c r="K28" s="4"/>
      <c r="L28" s="4"/>
    </row>
    <row r="29" spans="1:12" ht="12.75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.75">
      <c r="A30" s="141" t="s">
        <v>338</v>
      </c>
      <c r="B30" s="141"/>
      <c r="C30" s="141"/>
      <c r="D30" s="141"/>
      <c r="E30" s="142" t="s">
        <v>29</v>
      </c>
      <c r="F30" s="142"/>
      <c r="G30" s="142"/>
      <c r="H30" s="143" t="s">
        <v>30</v>
      </c>
      <c r="I30" s="143"/>
      <c r="J30" s="4"/>
      <c r="K30" s="4"/>
      <c r="L30" s="4"/>
    </row>
    <row r="31" spans="1:12" ht="12.75" customHeight="1">
      <c r="A31" s="22"/>
      <c r="B31" s="23"/>
      <c r="C31" s="29"/>
      <c r="D31" s="144"/>
      <c r="E31" s="144"/>
      <c r="F31" s="144"/>
      <c r="G31" s="144"/>
      <c r="H31" s="14"/>
      <c r="I31" s="42"/>
      <c r="J31" s="4"/>
      <c r="K31" s="4"/>
      <c r="L31" s="4"/>
    </row>
    <row r="32" spans="1:12" ht="12.75">
      <c r="A32" s="141" t="s">
        <v>337</v>
      </c>
      <c r="B32" s="141"/>
      <c r="C32" s="141"/>
      <c r="D32" s="141"/>
      <c r="E32" s="142" t="s">
        <v>31</v>
      </c>
      <c r="F32" s="142"/>
      <c r="G32" s="142"/>
      <c r="H32" s="143" t="s">
        <v>32</v>
      </c>
      <c r="I32" s="143"/>
      <c r="J32" s="4"/>
      <c r="K32" s="4"/>
      <c r="L32" s="4"/>
    </row>
    <row r="33" spans="1:12" ht="12.75">
      <c r="A33" s="22"/>
      <c r="B33" s="23"/>
      <c r="C33" s="29"/>
      <c r="D33" s="41"/>
      <c r="E33" s="41"/>
      <c r="F33" s="41"/>
      <c r="G33" s="20"/>
      <c r="H33" s="14"/>
      <c r="I33" s="43"/>
      <c r="J33" s="4"/>
      <c r="K33" s="4"/>
      <c r="L33" s="4"/>
    </row>
    <row r="34" spans="1:12" ht="12.75">
      <c r="A34" s="141" t="s">
        <v>33</v>
      </c>
      <c r="B34" s="141"/>
      <c r="C34" s="141"/>
      <c r="D34" s="141"/>
      <c r="E34" s="142" t="s">
        <v>29</v>
      </c>
      <c r="F34" s="142"/>
      <c r="G34" s="142"/>
      <c r="H34" s="143" t="s">
        <v>34</v>
      </c>
      <c r="I34" s="143"/>
      <c r="J34" s="4"/>
      <c r="K34" s="4"/>
      <c r="L34" s="4"/>
    </row>
    <row r="35" spans="1:12" ht="12.75">
      <c r="A35" s="22"/>
      <c r="B35" s="23"/>
      <c r="C35" s="29"/>
      <c r="D35" s="41"/>
      <c r="E35" s="41"/>
      <c r="F35" s="41"/>
      <c r="G35" s="20"/>
      <c r="H35" s="14"/>
      <c r="I35" s="43"/>
      <c r="J35" s="4"/>
      <c r="K35" s="4"/>
      <c r="L35" s="4"/>
    </row>
    <row r="36" spans="1:12" ht="12.75">
      <c r="A36" s="141" t="s">
        <v>345</v>
      </c>
      <c r="B36" s="141"/>
      <c r="C36" s="141"/>
      <c r="D36" s="141"/>
      <c r="E36" s="142" t="s">
        <v>346</v>
      </c>
      <c r="F36" s="142"/>
      <c r="G36" s="142"/>
      <c r="H36" s="143" t="s">
        <v>347</v>
      </c>
      <c r="I36" s="143"/>
      <c r="J36" s="4"/>
      <c r="K36" s="4"/>
      <c r="L36" s="4"/>
    </row>
    <row r="37" spans="1:12" ht="12.75">
      <c r="A37" s="44"/>
      <c r="B37" s="45"/>
      <c r="C37" s="139"/>
      <c r="D37" s="139"/>
      <c r="E37" s="14"/>
      <c r="F37" s="139"/>
      <c r="G37" s="139"/>
      <c r="H37" s="14"/>
      <c r="I37" s="24"/>
      <c r="J37" s="4"/>
      <c r="K37" s="4"/>
      <c r="L37" s="4"/>
    </row>
    <row r="38" spans="1:12" ht="12.75">
      <c r="A38" s="141"/>
      <c r="B38" s="141"/>
      <c r="C38" s="141"/>
      <c r="D38" s="141"/>
      <c r="E38" s="142"/>
      <c r="F38" s="142"/>
      <c r="G38" s="142"/>
      <c r="H38" s="143"/>
      <c r="I38" s="143"/>
      <c r="J38" s="4"/>
      <c r="K38" s="4"/>
      <c r="L38" s="4"/>
    </row>
    <row r="39" spans="1:12" ht="12.75">
      <c r="A39" s="44"/>
      <c r="B39" s="45"/>
      <c r="C39" s="46"/>
      <c r="D39" s="47"/>
      <c r="E39" s="14"/>
      <c r="F39" s="46"/>
      <c r="G39" s="47"/>
      <c r="H39" s="14"/>
      <c r="I39" s="24"/>
      <c r="J39" s="4"/>
      <c r="K39" s="4"/>
      <c r="L39" s="4"/>
    </row>
    <row r="40" spans="1:12" ht="12.75">
      <c r="A40" s="141"/>
      <c r="B40" s="141"/>
      <c r="C40" s="141"/>
      <c r="D40" s="141"/>
      <c r="E40" s="142"/>
      <c r="F40" s="142"/>
      <c r="G40" s="142"/>
      <c r="H40" s="143"/>
      <c r="I40" s="143"/>
      <c r="J40" s="4"/>
      <c r="K40" s="4"/>
      <c r="L40" s="4"/>
    </row>
    <row r="41" spans="1:12" ht="12.75">
      <c r="A41" s="48"/>
      <c r="B41" s="36"/>
      <c r="C41" s="36"/>
      <c r="D41" s="36"/>
      <c r="E41" s="49"/>
      <c r="F41" s="50"/>
      <c r="G41" s="50"/>
      <c r="H41" s="51"/>
      <c r="I41" s="52"/>
      <c r="J41" s="4"/>
      <c r="K41" s="4"/>
      <c r="L41" s="4"/>
    </row>
    <row r="42" spans="1:12" ht="12.75">
      <c r="A42" s="44"/>
      <c r="B42" s="45"/>
      <c r="C42" s="46"/>
      <c r="D42" s="47"/>
      <c r="E42" s="14"/>
      <c r="F42" s="46"/>
      <c r="G42" s="47"/>
      <c r="H42" s="14"/>
      <c r="I42" s="24"/>
      <c r="J42" s="4"/>
      <c r="K42" s="4"/>
      <c r="L42" s="4"/>
    </row>
    <row r="43" spans="1:12" ht="12.75">
      <c r="A43" s="53"/>
      <c r="B43" s="54"/>
      <c r="C43" s="54"/>
      <c r="D43" s="27"/>
      <c r="E43" s="27"/>
      <c r="F43" s="54"/>
      <c r="G43" s="27"/>
      <c r="H43" s="27"/>
      <c r="I43" s="55"/>
      <c r="J43" s="4"/>
      <c r="K43" s="4"/>
      <c r="L43" s="4"/>
    </row>
    <row r="44" spans="1:12" ht="12.75" customHeight="1">
      <c r="A44" s="133" t="s">
        <v>35</v>
      </c>
      <c r="B44" s="133"/>
      <c r="C44" s="143"/>
      <c r="D44" s="143"/>
      <c r="E44" s="28"/>
      <c r="F44" s="140"/>
      <c r="G44" s="140"/>
      <c r="H44" s="140"/>
      <c r="I44" s="140"/>
      <c r="J44" s="4"/>
      <c r="K44" s="4"/>
      <c r="L44" s="4"/>
    </row>
    <row r="45" spans="1:12" ht="12.75">
      <c r="A45" s="44"/>
      <c r="B45" s="45"/>
      <c r="C45" s="139"/>
      <c r="D45" s="139"/>
      <c r="E45" s="14"/>
      <c r="F45" s="139"/>
      <c r="G45" s="139"/>
      <c r="H45" s="56"/>
      <c r="I45" s="57"/>
      <c r="J45" s="4"/>
      <c r="K45" s="4"/>
      <c r="L45" s="4"/>
    </row>
    <row r="46" spans="1:12" ht="12.75" customHeight="1">
      <c r="A46" s="133" t="s">
        <v>36</v>
      </c>
      <c r="B46" s="133"/>
      <c r="C46" s="140" t="s">
        <v>37</v>
      </c>
      <c r="D46" s="140"/>
      <c r="E46" s="140"/>
      <c r="F46" s="140"/>
      <c r="G46" s="140"/>
      <c r="H46" s="140"/>
      <c r="I46" s="140"/>
      <c r="J46" s="4"/>
      <c r="K46" s="4"/>
      <c r="L46" s="4"/>
    </row>
    <row r="47" spans="1:12" ht="12.75">
      <c r="A47" s="22"/>
      <c r="B47" s="23"/>
      <c r="C47" s="29" t="s">
        <v>38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33" t="s">
        <v>39</v>
      </c>
      <c r="B48" s="133"/>
      <c r="C48" s="136" t="s">
        <v>339</v>
      </c>
      <c r="D48" s="136"/>
      <c r="E48" s="136"/>
      <c r="F48" s="14"/>
      <c r="G48" s="32" t="s">
        <v>40</v>
      </c>
      <c r="H48" s="136" t="s">
        <v>41</v>
      </c>
      <c r="I48" s="136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33" t="s">
        <v>15</v>
      </c>
      <c r="B50" s="133"/>
      <c r="C50" s="134" t="s">
        <v>42</v>
      </c>
      <c r="D50" s="134"/>
      <c r="E50" s="134"/>
      <c r="F50" s="134"/>
      <c r="G50" s="134"/>
      <c r="H50" s="134"/>
      <c r="I50" s="134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35" t="s">
        <v>43</v>
      </c>
      <c r="B52" s="135"/>
      <c r="C52" s="136" t="s">
        <v>336</v>
      </c>
      <c r="D52" s="136"/>
      <c r="E52" s="136"/>
      <c r="F52" s="136"/>
      <c r="G52" s="136"/>
      <c r="H52" s="136"/>
      <c r="I52" s="136"/>
      <c r="J52" s="4"/>
      <c r="K52" s="4"/>
      <c r="L52" s="4"/>
    </row>
    <row r="53" spans="1:12" ht="12.75">
      <c r="A53" s="58"/>
      <c r="B53" s="27"/>
      <c r="C53" s="137" t="s">
        <v>44</v>
      </c>
      <c r="D53" s="137"/>
      <c r="E53" s="137"/>
      <c r="F53" s="137"/>
      <c r="G53" s="137"/>
      <c r="H53" s="137"/>
      <c r="I53" s="60"/>
      <c r="J53" s="4"/>
      <c r="K53" s="4"/>
      <c r="L53" s="4"/>
    </row>
    <row r="54" spans="1:12" ht="12.75">
      <c r="A54" s="58"/>
      <c r="B54" s="27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38" t="s">
        <v>45</v>
      </c>
      <c r="C55" s="138"/>
      <c r="D55" s="138"/>
      <c r="E55" s="138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29" t="s">
        <v>348</v>
      </c>
      <c r="C56" s="129"/>
      <c r="D56" s="129"/>
      <c r="E56" s="129"/>
      <c r="F56" s="129"/>
      <c r="G56" s="129"/>
      <c r="H56" s="129"/>
      <c r="I56" s="129"/>
      <c r="J56" s="4"/>
      <c r="K56" s="4"/>
      <c r="L56" s="4"/>
    </row>
    <row r="57" spans="1:12" ht="12.75">
      <c r="A57" s="58"/>
      <c r="B57" s="130" t="s">
        <v>46</v>
      </c>
      <c r="C57" s="130"/>
      <c r="D57" s="130"/>
      <c r="E57" s="130"/>
      <c r="F57" s="130"/>
      <c r="G57" s="130"/>
      <c r="H57" s="130"/>
      <c r="I57" s="62"/>
      <c r="J57" s="4"/>
      <c r="K57" s="4"/>
      <c r="L57" s="4"/>
    </row>
    <row r="58" spans="1:12" ht="12.75">
      <c r="A58" s="58"/>
      <c r="B58" s="129" t="s">
        <v>47</v>
      </c>
      <c r="C58" s="129"/>
      <c r="D58" s="129"/>
      <c r="E58" s="129"/>
      <c r="F58" s="129"/>
      <c r="G58" s="129"/>
      <c r="H58" s="129"/>
      <c r="I58" s="129"/>
      <c r="J58" s="4"/>
      <c r="K58" s="4"/>
      <c r="L58" s="4"/>
    </row>
    <row r="59" spans="1:12" ht="12.75">
      <c r="A59" s="58"/>
      <c r="B59" s="129" t="s">
        <v>48</v>
      </c>
      <c r="C59" s="129"/>
      <c r="D59" s="129"/>
      <c r="E59" s="129"/>
      <c r="F59" s="129"/>
      <c r="G59" s="129"/>
      <c r="H59" s="129"/>
      <c r="I59" s="129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14"/>
      <c r="C61" s="14"/>
      <c r="D61" s="14"/>
      <c r="E61" s="14"/>
      <c r="F61" s="14"/>
      <c r="G61" s="67"/>
      <c r="H61" s="68"/>
      <c r="I61" s="69"/>
      <c r="J61" s="4"/>
      <c r="K61" s="4"/>
      <c r="L61" s="4"/>
    </row>
    <row r="62" spans="1:12" ht="12.75">
      <c r="A62" s="13"/>
      <c r="B62" s="14"/>
      <c r="C62" s="14"/>
      <c r="D62" s="14"/>
      <c r="E62" s="27" t="s">
        <v>49</v>
      </c>
      <c r="F62" s="36"/>
      <c r="G62" s="131" t="s">
        <v>50</v>
      </c>
      <c r="H62" s="131"/>
      <c r="I62" s="131"/>
      <c r="J62" s="4"/>
      <c r="K62" s="4"/>
      <c r="L62" s="4"/>
    </row>
    <row r="63" spans="1:12" ht="12.75">
      <c r="A63" s="70"/>
      <c r="B63" s="71"/>
      <c r="C63" s="72"/>
      <c r="D63" s="72"/>
      <c r="E63" s="72"/>
      <c r="F63" s="72"/>
      <c r="G63" s="132"/>
      <c r="H63" s="132"/>
      <c r="I63" s="73"/>
      <c r="J63" s="4"/>
      <c r="K63" s="4"/>
      <c r="L63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/>
  <pageMargins left="0.75" right="0.75" top="1" bottom="1" header="0.5118055555555555" footer="0.511805555555555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1">
      <selection activeCell="K118" sqref="K118:K119"/>
    </sheetView>
  </sheetViews>
  <sheetFormatPr defaultColWidth="9.140625" defaultRowHeight="12.75"/>
  <cols>
    <col min="1" max="9" width="9.140625" style="74" customWidth="1"/>
    <col min="10" max="11" width="10.8515625" style="74" customWidth="1"/>
    <col min="12" max="16384" width="9.140625" style="74" customWidth="1"/>
  </cols>
  <sheetData>
    <row r="1" spans="1:11" ht="12.75" customHeight="1">
      <c r="A1" s="168" t="s">
        <v>51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2.75" customHeight="1">
      <c r="A2" s="169" t="s">
        <v>350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2.75" customHeight="1">
      <c r="A3" s="170" t="s">
        <v>52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2.5" customHeight="1">
      <c r="A4" s="171" t="s">
        <v>53</v>
      </c>
      <c r="B4" s="171"/>
      <c r="C4" s="171"/>
      <c r="D4" s="171"/>
      <c r="E4" s="171"/>
      <c r="F4" s="171"/>
      <c r="G4" s="171"/>
      <c r="H4" s="171"/>
      <c r="I4" s="75" t="s">
        <v>54</v>
      </c>
      <c r="J4" s="76" t="s">
        <v>55</v>
      </c>
      <c r="K4" s="77" t="s">
        <v>56</v>
      </c>
    </row>
    <row r="5" spans="1:11" ht="12.75">
      <c r="A5" s="172">
        <v>1</v>
      </c>
      <c r="B5" s="172"/>
      <c r="C5" s="172"/>
      <c r="D5" s="172"/>
      <c r="E5" s="172"/>
      <c r="F5" s="172"/>
      <c r="G5" s="172"/>
      <c r="H5" s="172"/>
      <c r="I5" s="79">
        <v>2</v>
      </c>
      <c r="J5" s="78">
        <v>3</v>
      </c>
      <c r="K5" s="78">
        <v>4</v>
      </c>
    </row>
    <row r="6" spans="1:11" ht="12.7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2.75" customHeight="1">
      <c r="A7" s="161" t="s">
        <v>57</v>
      </c>
      <c r="B7" s="161"/>
      <c r="C7" s="161"/>
      <c r="D7" s="161"/>
      <c r="E7" s="161"/>
      <c r="F7" s="161"/>
      <c r="G7" s="161"/>
      <c r="H7" s="161"/>
      <c r="I7" s="80">
        <v>1</v>
      </c>
      <c r="J7" s="128"/>
      <c r="K7" s="81"/>
    </row>
    <row r="8" spans="1:11" ht="12.75" customHeight="1">
      <c r="A8" s="165" t="s">
        <v>58</v>
      </c>
      <c r="B8" s="165"/>
      <c r="C8" s="165"/>
      <c r="D8" s="165"/>
      <c r="E8" s="165"/>
      <c r="F8" s="165"/>
      <c r="G8" s="165"/>
      <c r="H8" s="165"/>
      <c r="I8" s="82">
        <v>2</v>
      </c>
      <c r="J8" s="123">
        <f>J9+J16+J26+J35+J39</f>
        <v>520812391</v>
      </c>
      <c r="K8" s="123">
        <f>K9+K16+K26+K35+K39</f>
        <v>508686129</v>
      </c>
    </row>
    <row r="9" spans="1:11" ht="12.75" customHeight="1">
      <c r="A9" s="162" t="s">
        <v>59</v>
      </c>
      <c r="B9" s="162"/>
      <c r="C9" s="162"/>
      <c r="D9" s="162"/>
      <c r="E9" s="162"/>
      <c r="F9" s="162"/>
      <c r="G9" s="162"/>
      <c r="H9" s="162"/>
      <c r="I9" s="82">
        <v>3</v>
      </c>
      <c r="J9" s="123">
        <f>SUM(J10:J15)</f>
        <v>876085</v>
      </c>
      <c r="K9" s="123">
        <f>SUM(K10:K15)</f>
        <v>2048450</v>
      </c>
    </row>
    <row r="10" spans="1:11" ht="12.75" customHeight="1">
      <c r="A10" s="162" t="s">
        <v>60</v>
      </c>
      <c r="B10" s="162"/>
      <c r="C10" s="162"/>
      <c r="D10" s="162"/>
      <c r="E10" s="162"/>
      <c r="F10" s="162"/>
      <c r="G10" s="162"/>
      <c r="H10" s="162"/>
      <c r="I10" s="82">
        <v>4</v>
      </c>
      <c r="J10" s="85"/>
      <c r="K10" s="85"/>
    </row>
    <row r="11" spans="1:11" ht="12.75" customHeight="1">
      <c r="A11" s="162" t="s">
        <v>61</v>
      </c>
      <c r="B11" s="162"/>
      <c r="C11" s="162"/>
      <c r="D11" s="162"/>
      <c r="E11" s="162"/>
      <c r="F11" s="162"/>
      <c r="G11" s="162"/>
      <c r="H11" s="162"/>
      <c r="I11" s="82">
        <v>5</v>
      </c>
      <c r="J11" s="85">
        <v>876085</v>
      </c>
      <c r="K11" s="85">
        <v>2048450</v>
      </c>
    </row>
    <row r="12" spans="1:11" ht="12.75" customHeight="1">
      <c r="A12" s="162" t="s">
        <v>62</v>
      </c>
      <c r="B12" s="162"/>
      <c r="C12" s="162"/>
      <c r="D12" s="162"/>
      <c r="E12" s="162"/>
      <c r="F12" s="162"/>
      <c r="G12" s="162"/>
      <c r="H12" s="162"/>
      <c r="I12" s="82">
        <v>6</v>
      </c>
      <c r="J12" s="85"/>
      <c r="K12" s="85"/>
    </row>
    <row r="13" spans="1:11" ht="12.75" customHeight="1">
      <c r="A13" s="162" t="s">
        <v>63</v>
      </c>
      <c r="B13" s="162"/>
      <c r="C13" s="162"/>
      <c r="D13" s="162"/>
      <c r="E13" s="162"/>
      <c r="F13" s="162"/>
      <c r="G13" s="162"/>
      <c r="H13" s="162"/>
      <c r="I13" s="82">
        <v>7</v>
      </c>
      <c r="J13" s="85"/>
      <c r="K13" s="85"/>
    </row>
    <row r="14" spans="1:11" ht="12.75" customHeight="1">
      <c r="A14" s="162" t="s">
        <v>64</v>
      </c>
      <c r="B14" s="162"/>
      <c r="C14" s="162"/>
      <c r="D14" s="162"/>
      <c r="E14" s="162"/>
      <c r="F14" s="162"/>
      <c r="G14" s="162"/>
      <c r="H14" s="162"/>
      <c r="I14" s="82">
        <v>8</v>
      </c>
      <c r="J14" s="85"/>
      <c r="K14" s="85"/>
    </row>
    <row r="15" spans="1:11" ht="12.75" customHeight="1">
      <c r="A15" s="162" t="s">
        <v>65</v>
      </c>
      <c r="B15" s="162"/>
      <c r="C15" s="162"/>
      <c r="D15" s="162"/>
      <c r="E15" s="162"/>
      <c r="F15" s="162"/>
      <c r="G15" s="162"/>
      <c r="H15" s="162"/>
      <c r="I15" s="82">
        <v>9</v>
      </c>
      <c r="J15" s="85"/>
      <c r="K15" s="85"/>
    </row>
    <row r="16" spans="1:11" ht="12.75" customHeight="1">
      <c r="A16" s="162" t="s">
        <v>66</v>
      </c>
      <c r="B16" s="162"/>
      <c r="C16" s="162"/>
      <c r="D16" s="162"/>
      <c r="E16" s="162"/>
      <c r="F16" s="162"/>
      <c r="G16" s="162"/>
      <c r="H16" s="162"/>
      <c r="I16" s="82">
        <v>10</v>
      </c>
      <c r="J16" s="123">
        <f>SUM(J17:J25)</f>
        <v>515464345</v>
      </c>
      <c r="K16" s="123">
        <f>SUM(K17:K25)</f>
        <v>492791392</v>
      </c>
    </row>
    <row r="17" spans="1:11" ht="12.75" customHeight="1">
      <c r="A17" s="162" t="s">
        <v>67</v>
      </c>
      <c r="B17" s="162"/>
      <c r="C17" s="162"/>
      <c r="D17" s="162"/>
      <c r="E17" s="162"/>
      <c r="F17" s="162"/>
      <c r="G17" s="162"/>
      <c r="H17" s="162"/>
      <c r="I17" s="82">
        <v>11</v>
      </c>
      <c r="J17" s="85">
        <v>38750891</v>
      </c>
      <c r="K17" s="85">
        <v>38750891</v>
      </c>
    </row>
    <row r="18" spans="1:11" ht="12.75" customHeight="1">
      <c r="A18" s="162" t="s">
        <v>68</v>
      </c>
      <c r="B18" s="162"/>
      <c r="C18" s="162"/>
      <c r="D18" s="162"/>
      <c r="E18" s="162"/>
      <c r="F18" s="162"/>
      <c r="G18" s="162"/>
      <c r="H18" s="162"/>
      <c r="I18" s="82">
        <v>12</v>
      </c>
      <c r="J18" s="85">
        <v>227964481</v>
      </c>
      <c r="K18" s="85">
        <v>218995903</v>
      </c>
    </row>
    <row r="19" spans="1:11" ht="12.75" customHeight="1">
      <c r="A19" s="162" t="s">
        <v>69</v>
      </c>
      <c r="B19" s="162"/>
      <c r="C19" s="162"/>
      <c r="D19" s="162"/>
      <c r="E19" s="162"/>
      <c r="F19" s="162"/>
      <c r="G19" s="162"/>
      <c r="H19" s="162"/>
      <c r="I19" s="82">
        <v>13</v>
      </c>
      <c r="J19" s="85">
        <v>183910605</v>
      </c>
      <c r="K19" s="85">
        <v>156318676</v>
      </c>
    </row>
    <row r="20" spans="1:11" ht="12.75" customHeight="1">
      <c r="A20" s="162" t="s">
        <v>70</v>
      </c>
      <c r="B20" s="162"/>
      <c r="C20" s="162"/>
      <c r="D20" s="162"/>
      <c r="E20" s="162"/>
      <c r="F20" s="162"/>
      <c r="G20" s="162"/>
      <c r="H20" s="162"/>
      <c r="I20" s="82">
        <v>14</v>
      </c>
      <c r="J20" s="85">
        <v>2540528</v>
      </c>
      <c r="K20" s="85">
        <v>6186745</v>
      </c>
    </row>
    <row r="21" spans="1:11" ht="12.75" customHeight="1">
      <c r="A21" s="162" t="s">
        <v>71</v>
      </c>
      <c r="B21" s="162"/>
      <c r="C21" s="162"/>
      <c r="D21" s="162"/>
      <c r="E21" s="162"/>
      <c r="F21" s="162"/>
      <c r="G21" s="162"/>
      <c r="H21" s="162"/>
      <c r="I21" s="82">
        <v>15</v>
      </c>
      <c r="J21" s="85"/>
      <c r="K21" s="85"/>
    </row>
    <row r="22" spans="1:11" ht="12.75" customHeight="1">
      <c r="A22" s="162" t="s">
        <v>72</v>
      </c>
      <c r="B22" s="162"/>
      <c r="C22" s="162"/>
      <c r="D22" s="162"/>
      <c r="E22" s="162"/>
      <c r="F22" s="162"/>
      <c r="G22" s="162"/>
      <c r="H22" s="162"/>
      <c r="I22" s="82">
        <v>16</v>
      </c>
      <c r="J22" s="85">
        <v>34254275</v>
      </c>
      <c r="K22" s="85">
        <v>33971728</v>
      </c>
    </row>
    <row r="23" spans="1:11" ht="12.75" customHeight="1">
      <c r="A23" s="162" t="s">
        <v>73</v>
      </c>
      <c r="B23" s="162"/>
      <c r="C23" s="162"/>
      <c r="D23" s="162"/>
      <c r="E23" s="162"/>
      <c r="F23" s="162"/>
      <c r="G23" s="162"/>
      <c r="H23" s="162"/>
      <c r="I23" s="82">
        <v>17</v>
      </c>
      <c r="J23" s="85">
        <v>26073477</v>
      </c>
      <c r="K23" s="85">
        <v>36709472</v>
      </c>
    </row>
    <row r="24" spans="1:11" ht="12.75" customHeight="1">
      <c r="A24" s="162" t="s">
        <v>74</v>
      </c>
      <c r="B24" s="162"/>
      <c r="C24" s="162"/>
      <c r="D24" s="162"/>
      <c r="E24" s="162"/>
      <c r="F24" s="162"/>
      <c r="G24" s="162"/>
      <c r="H24" s="162"/>
      <c r="I24" s="82">
        <v>18</v>
      </c>
      <c r="J24" s="85">
        <v>44900</v>
      </c>
      <c r="K24" s="85">
        <v>44900</v>
      </c>
    </row>
    <row r="25" spans="1:11" ht="12.75" customHeight="1">
      <c r="A25" s="162" t="s">
        <v>75</v>
      </c>
      <c r="B25" s="162"/>
      <c r="C25" s="162"/>
      <c r="D25" s="162"/>
      <c r="E25" s="162"/>
      <c r="F25" s="162"/>
      <c r="G25" s="162"/>
      <c r="H25" s="162"/>
      <c r="I25" s="82">
        <v>19</v>
      </c>
      <c r="J25" s="85">
        <v>1925188</v>
      </c>
      <c r="K25" s="85">
        <v>1813077</v>
      </c>
    </row>
    <row r="26" spans="1:11" ht="12.75" customHeight="1">
      <c r="A26" s="162" t="s">
        <v>76</v>
      </c>
      <c r="B26" s="162"/>
      <c r="C26" s="162"/>
      <c r="D26" s="162"/>
      <c r="E26" s="162"/>
      <c r="F26" s="162"/>
      <c r="G26" s="162"/>
      <c r="H26" s="162"/>
      <c r="I26" s="82">
        <v>20</v>
      </c>
      <c r="J26" s="123">
        <f>SUM(J27:J34)</f>
        <v>4162701</v>
      </c>
      <c r="K26" s="123">
        <f>SUM(K27:K34)</f>
        <v>13537027</v>
      </c>
    </row>
    <row r="27" spans="1:11" ht="12.75" customHeight="1">
      <c r="A27" s="162" t="s">
        <v>77</v>
      </c>
      <c r="B27" s="162"/>
      <c r="C27" s="162"/>
      <c r="D27" s="162"/>
      <c r="E27" s="162"/>
      <c r="F27" s="162"/>
      <c r="G27" s="162"/>
      <c r="H27" s="162"/>
      <c r="I27" s="82">
        <v>21</v>
      </c>
      <c r="J27" s="85">
        <v>900000</v>
      </c>
      <c r="K27" s="85">
        <v>5478300</v>
      </c>
    </row>
    <row r="28" spans="1:11" ht="12.75" customHeight="1">
      <c r="A28" s="162" t="s">
        <v>78</v>
      </c>
      <c r="B28" s="162"/>
      <c r="C28" s="162"/>
      <c r="D28" s="162"/>
      <c r="E28" s="162"/>
      <c r="F28" s="162"/>
      <c r="G28" s="162"/>
      <c r="H28" s="162"/>
      <c r="I28" s="82">
        <v>22</v>
      </c>
      <c r="J28" s="85"/>
      <c r="K28" s="85">
        <v>3312004</v>
      </c>
    </row>
    <row r="29" spans="1:11" ht="12.75" customHeight="1">
      <c r="A29" s="162" t="s">
        <v>79</v>
      </c>
      <c r="B29" s="162"/>
      <c r="C29" s="162"/>
      <c r="D29" s="162"/>
      <c r="E29" s="162"/>
      <c r="F29" s="162"/>
      <c r="G29" s="162"/>
      <c r="H29" s="162"/>
      <c r="I29" s="82">
        <v>23</v>
      </c>
      <c r="J29" s="85"/>
      <c r="K29" s="85"/>
    </row>
    <row r="30" spans="1:11" ht="12.75" customHeight="1">
      <c r="A30" s="162" t="s">
        <v>80</v>
      </c>
      <c r="B30" s="162"/>
      <c r="C30" s="162"/>
      <c r="D30" s="162"/>
      <c r="E30" s="162"/>
      <c r="F30" s="162"/>
      <c r="G30" s="162"/>
      <c r="H30" s="162"/>
      <c r="I30" s="82">
        <v>24</v>
      </c>
      <c r="J30" s="85"/>
      <c r="K30" s="85"/>
    </row>
    <row r="31" spans="1:11" ht="12.75" customHeight="1">
      <c r="A31" s="162" t="s">
        <v>81</v>
      </c>
      <c r="B31" s="162"/>
      <c r="C31" s="162"/>
      <c r="D31" s="162"/>
      <c r="E31" s="162"/>
      <c r="F31" s="162"/>
      <c r="G31" s="162"/>
      <c r="H31" s="162"/>
      <c r="I31" s="82">
        <v>25</v>
      </c>
      <c r="J31" s="85">
        <v>917258</v>
      </c>
      <c r="K31" s="85">
        <v>917107</v>
      </c>
    </row>
    <row r="32" spans="1:11" ht="12.75" customHeight="1">
      <c r="A32" s="162" t="s">
        <v>82</v>
      </c>
      <c r="B32" s="162"/>
      <c r="C32" s="162"/>
      <c r="D32" s="162"/>
      <c r="E32" s="162"/>
      <c r="F32" s="162"/>
      <c r="G32" s="162"/>
      <c r="H32" s="162"/>
      <c r="I32" s="82">
        <v>26</v>
      </c>
      <c r="J32" s="85">
        <v>2345443</v>
      </c>
      <c r="K32" s="85">
        <v>3829616</v>
      </c>
    </row>
    <row r="33" spans="1:11" ht="12.75" customHeight="1">
      <c r="A33" s="162" t="s">
        <v>83</v>
      </c>
      <c r="B33" s="162"/>
      <c r="C33" s="162"/>
      <c r="D33" s="162"/>
      <c r="E33" s="162"/>
      <c r="F33" s="162"/>
      <c r="G33" s="162"/>
      <c r="H33" s="162"/>
      <c r="I33" s="82">
        <v>27</v>
      </c>
      <c r="J33" s="85"/>
      <c r="K33" s="85"/>
    </row>
    <row r="34" spans="1:11" ht="12.75" customHeight="1">
      <c r="A34" s="162" t="s">
        <v>84</v>
      </c>
      <c r="B34" s="162"/>
      <c r="C34" s="162"/>
      <c r="D34" s="162"/>
      <c r="E34" s="162"/>
      <c r="F34" s="162"/>
      <c r="G34" s="162"/>
      <c r="H34" s="162"/>
      <c r="I34" s="82">
        <v>28</v>
      </c>
      <c r="J34" s="85"/>
      <c r="K34" s="85"/>
    </row>
    <row r="35" spans="1:11" ht="12.75" customHeight="1">
      <c r="A35" s="162" t="s">
        <v>85</v>
      </c>
      <c r="B35" s="162"/>
      <c r="C35" s="162"/>
      <c r="D35" s="162"/>
      <c r="E35" s="162"/>
      <c r="F35" s="162"/>
      <c r="G35" s="162"/>
      <c r="H35" s="162"/>
      <c r="I35" s="82">
        <v>29</v>
      </c>
      <c r="J35" s="123">
        <f>SUM(J36:J38)</f>
        <v>309260</v>
      </c>
      <c r="K35" s="123">
        <f>SUM(K36:K38)</f>
        <v>309260</v>
      </c>
    </row>
    <row r="36" spans="1:11" ht="12.75" customHeight="1">
      <c r="A36" s="162" t="s">
        <v>86</v>
      </c>
      <c r="B36" s="162"/>
      <c r="C36" s="162"/>
      <c r="D36" s="162"/>
      <c r="E36" s="162"/>
      <c r="F36" s="162"/>
      <c r="G36" s="162"/>
      <c r="H36" s="162"/>
      <c r="I36" s="82">
        <v>30</v>
      </c>
      <c r="J36" s="85"/>
      <c r="K36" s="85"/>
    </row>
    <row r="37" spans="1:11" ht="12.75" customHeight="1">
      <c r="A37" s="162" t="s">
        <v>87</v>
      </c>
      <c r="B37" s="162"/>
      <c r="C37" s="162"/>
      <c r="D37" s="162"/>
      <c r="E37" s="162"/>
      <c r="F37" s="162"/>
      <c r="G37" s="162"/>
      <c r="H37" s="162"/>
      <c r="I37" s="82">
        <v>31</v>
      </c>
      <c r="J37" s="85"/>
      <c r="K37" s="85"/>
    </row>
    <row r="38" spans="1:11" ht="12.75" customHeight="1">
      <c r="A38" s="162" t="s">
        <v>88</v>
      </c>
      <c r="B38" s="162"/>
      <c r="C38" s="162"/>
      <c r="D38" s="162"/>
      <c r="E38" s="162"/>
      <c r="F38" s="162"/>
      <c r="G38" s="162"/>
      <c r="H38" s="162"/>
      <c r="I38" s="82">
        <v>32</v>
      </c>
      <c r="J38" s="85">
        <v>309260</v>
      </c>
      <c r="K38" s="85">
        <v>309260</v>
      </c>
    </row>
    <row r="39" spans="1:11" ht="12.75" customHeight="1">
      <c r="A39" s="162" t="s">
        <v>89</v>
      </c>
      <c r="B39" s="162"/>
      <c r="C39" s="162"/>
      <c r="D39" s="162"/>
      <c r="E39" s="162"/>
      <c r="F39" s="162"/>
      <c r="G39" s="162"/>
      <c r="H39" s="162"/>
      <c r="I39" s="82">
        <v>33</v>
      </c>
      <c r="J39" s="85"/>
      <c r="K39" s="85"/>
    </row>
    <row r="40" spans="1:11" ht="12.75" customHeight="1">
      <c r="A40" s="165" t="s">
        <v>90</v>
      </c>
      <c r="B40" s="165"/>
      <c r="C40" s="165"/>
      <c r="D40" s="165"/>
      <c r="E40" s="165"/>
      <c r="F40" s="165"/>
      <c r="G40" s="165"/>
      <c r="H40" s="165"/>
      <c r="I40" s="82">
        <v>34</v>
      </c>
      <c r="J40" s="123">
        <f>J41+J49+J56+J64</f>
        <v>726194647</v>
      </c>
      <c r="K40" s="123">
        <f>K41+K49+K56+K64</f>
        <v>475710626</v>
      </c>
    </row>
    <row r="41" spans="1:11" ht="12.75" customHeight="1">
      <c r="A41" s="162" t="s">
        <v>91</v>
      </c>
      <c r="B41" s="162"/>
      <c r="C41" s="162"/>
      <c r="D41" s="162"/>
      <c r="E41" s="162"/>
      <c r="F41" s="162"/>
      <c r="G41" s="162"/>
      <c r="H41" s="162"/>
      <c r="I41" s="82">
        <v>35</v>
      </c>
      <c r="J41" s="123">
        <f>SUM(J42:J48)</f>
        <v>485469204</v>
      </c>
      <c r="K41" s="123">
        <f>SUM(K42:K48)</f>
        <v>261654302</v>
      </c>
    </row>
    <row r="42" spans="1:11" ht="12.75" customHeight="1">
      <c r="A42" s="162" t="s">
        <v>92</v>
      </c>
      <c r="B42" s="162"/>
      <c r="C42" s="162"/>
      <c r="D42" s="162"/>
      <c r="E42" s="162"/>
      <c r="F42" s="162"/>
      <c r="G42" s="162"/>
      <c r="H42" s="162"/>
      <c r="I42" s="82">
        <v>36</v>
      </c>
      <c r="J42" s="85">
        <v>39465980</v>
      </c>
      <c r="K42" s="85">
        <v>45432717</v>
      </c>
    </row>
    <row r="43" spans="1:11" ht="12.75" customHeight="1">
      <c r="A43" s="162" t="s">
        <v>93</v>
      </c>
      <c r="B43" s="162"/>
      <c r="C43" s="162"/>
      <c r="D43" s="162"/>
      <c r="E43" s="162"/>
      <c r="F43" s="162"/>
      <c r="G43" s="162"/>
      <c r="H43" s="162"/>
      <c r="I43" s="82">
        <v>37</v>
      </c>
      <c r="J43" s="85"/>
      <c r="K43" s="85">
        <v>64664339</v>
      </c>
    </row>
    <row r="44" spans="1:11" ht="12.75" customHeight="1">
      <c r="A44" s="162" t="s">
        <v>94</v>
      </c>
      <c r="B44" s="162"/>
      <c r="C44" s="162"/>
      <c r="D44" s="162"/>
      <c r="E44" s="162"/>
      <c r="F44" s="162"/>
      <c r="G44" s="162"/>
      <c r="H44" s="162"/>
      <c r="I44" s="82">
        <v>38</v>
      </c>
      <c r="J44" s="85">
        <v>406044319</v>
      </c>
      <c r="K44" s="85">
        <v>118223222</v>
      </c>
    </row>
    <row r="45" spans="1:11" ht="12.75" customHeight="1">
      <c r="A45" s="162" t="s">
        <v>95</v>
      </c>
      <c r="B45" s="162"/>
      <c r="C45" s="162"/>
      <c r="D45" s="162"/>
      <c r="E45" s="162"/>
      <c r="F45" s="162"/>
      <c r="G45" s="162"/>
      <c r="H45" s="162"/>
      <c r="I45" s="82">
        <v>39</v>
      </c>
      <c r="J45" s="85">
        <v>35008468</v>
      </c>
      <c r="K45" s="85">
        <v>25229150</v>
      </c>
    </row>
    <row r="46" spans="1:11" ht="12.75" customHeight="1">
      <c r="A46" s="162" t="s">
        <v>96</v>
      </c>
      <c r="B46" s="162"/>
      <c r="C46" s="162"/>
      <c r="D46" s="162"/>
      <c r="E46" s="162"/>
      <c r="F46" s="162"/>
      <c r="G46" s="162"/>
      <c r="H46" s="162"/>
      <c r="I46" s="82">
        <v>40</v>
      </c>
      <c r="J46" s="85">
        <v>4950437</v>
      </c>
      <c r="K46" s="85">
        <v>8104874</v>
      </c>
    </row>
    <row r="47" spans="1:11" ht="12.75" customHeight="1">
      <c r="A47" s="162" t="s">
        <v>97</v>
      </c>
      <c r="B47" s="162"/>
      <c r="C47" s="162"/>
      <c r="D47" s="162"/>
      <c r="E47" s="162"/>
      <c r="F47" s="162"/>
      <c r="G47" s="162"/>
      <c r="H47" s="162"/>
      <c r="I47" s="82">
        <v>41</v>
      </c>
      <c r="J47" s="85"/>
      <c r="K47" s="85"/>
    </row>
    <row r="48" spans="1:11" ht="12.75" customHeight="1">
      <c r="A48" s="162" t="s">
        <v>98</v>
      </c>
      <c r="B48" s="162"/>
      <c r="C48" s="162"/>
      <c r="D48" s="162"/>
      <c r="E48" s="162"/>
      <c r="F48" s="162"/>
      <c r="G48" s="162"/>
      <c r="H48" s="162"/>
      <c r="I48" s="82">
        <v>42</v>
      </c>
      <c r="J48" s="85"/>
      <c r="K48" s="85"/>
    </row>
    <row r="49" spans="1:11" ht="12.75" customHeight="1">
      <c r="A49" s="162" t="s">
        <v>99</v>
      </c>
      <c r="B49" s="162"/>
      <c r="C49" s="162"/>
      <c r="D49" s="162"/>
      <c r="E49" s="162"/>
      <c r="F49" s="162"/>
      <c r="G49" s="162"/>
      <c r="H49" s="162"/>
      <c r="I49" s="82">
        <v>43</v>
      </c>
      <c r="J49" s="123">
        <f>SUM(J50:J55)</f>
        <v>154118758</v>
      </c>
      <c r="K49" s="123">
        <f>SUM(K50:K55)</f>
        <v>155583227</v>
      </c>
    </row>
    <row r="50" spans="1:11" ht="12.75" customHeight="1">
      <c r="A50" s="162" t="s">
        <v>100</v>
      </c>
      <c r="B50" s="162"/>
      <c r="C50" s="162"/>
      <c r="D50" s="162"/>
      <c r="E50" s="162"/>
      <c r="F50" s="162"/>
      <c r="G50" s="162"/>
      <c r="H50" s="162"/>
      <c r="I50" s="82">
        <v>44</v>
      </c>
      <c r="J50" s="85">
        <v>3271551</v>
      </c>
      <c r="K50" s="85">
        <v>13440176</v>
      </c>
    </row>
    <row r="51" spans="1:11" ht="12.75" customHeight="1">
      <c r="A51" s="162" t="s">
        <v>101</v>
      </c>
      <c r="B51" s="162"/>
      <c r="C51" s="162"/>
      <c r="D51" s="162"/>
      <c r="E51" s="162"/>
      <c r="F51" s="162"/>
      <c r="G51" s="162"/>
      <c r="H51" s="162"/>
      <c r="I51" s="82">
        <v>45</v>
      </c>
      <c r="J51" s="85">
        <v>116506784</v>
      </c>
      <c r="K51" s="85">
        <v>137875163</v>
      </c>
    </row>
    <row r="52" spans="1:11" ht="12.75" customHeight="1">
      <c r="A52" s="162" t="s">
        <v>102</v>
      </c>
      <c r="B52" s="162"/>
      <c r="C52" s="162"/>
      <c r="D52" s="162"/>
      <c r="E52" s="162"/>
      <c r="F52" s="162"/>
      <c r="G52" s="162"/>
      <c r="H52" s="162"/>
      <c r="I52" s="82">
        <v>46</v>
      </c>
      <c r="J52" s="85"/>
      <c r="K52" s="85"/>
    </row>
    <row r="53" spans="1:11" ht="12.75" customHeight="1">
      <c r="A53" s="162" t="s">
        <v>103</v>
      </c>
      <c r="B53" s="162"/>
      <c r="C53" s="162"/>
      <c r="D53" s="162"/>
      <c r="E53" s="162"/>
      <c r="F53" s="162"/>
      <c r="G53" s="162"/>
      <c r="H53" s="162"/>
      <c r="I53" s="82">
        <v>47</v>
      </c>
      <c r="J53" s="85">
        <v>6663</v>
      </c>
      <c r="K53" s="85">
        <v>4469</v>
      </c>
    </row>
    <row r="54" spans="1:11" ht="12.75" customHeight="1">
      <c r="A54" s="162" t="s">
        <v>104</v>
      </c>
      <c r="B54" s="162"/>
      <c r="C54" s="162"/>
      <c r="D54" s="162"/>
      <c r="E54" s="162"/>
      <c r="F54" s="162"/>
      <c r="G54" s="162"/>
      <c r="H54" s="162"/>
      <c r="I54" s="82">
        <v>48</v>
      </c>
      <c r="J54" s="85">
        <v>33569740</v>
      </c>
      <c r="K54" s="85">
        <v>3462629</v>
      </c>
    </row>
    <row r="55" spans="1:11" ht="12.75" customHeight="1">
      <c r="A55" s="162" t="s">
        <v>105</v>
      </c>
      <c r="B55" s="162"/>
      <c r="C55" s="162"/>
      <c r="D55" s="162"/>
      <c r="E55" s="162"/>
      <c r="F55" s="162"/>
      <c r="G55" s="162"/>
      <c r="H55" s="162"/>
      <c r="I55" s="82">
        <v>49</v>
      </c>
      <c r="J55" s="85">
        <v>764020</v>
      </c>
      <c r="K55" s="85">
        <v>800790</v>
      </c>
    </row>
    <row r="56" spans="1:11" ht="12.75" customHeight="1">
      <c r="A56" s="162" t="s">
        <v>106</v>
      </c>
      <c r="B56" s="162"/>
      <c r="C56" s="162"/>
      <c r="D56" s="162"/>
      <c r="E56" s="162"/>
      <c r="F56" s="162"/>
      <c r="G56" s="162"/>
      <c r="H56" s="162"/>
      <c r="I56" s="82">
        <v>50</v>
      </c>
      <c r="J56" s="123">
        <f>SUM(J57:J63)</f>
        <v>14506338</v>
      </c>
      <c r="K56" s="123">
        <f>SUM(K57:K63)</f>
        <v>27490653</v>
      </c>
    </row>
    <row r="57" spans="1:11" ht="12.75" customHeight="1">
      <c r="A57" s="162" t="s">
        <v>77</v>
      </c>
      <c r="B57" s="162"/>
      <c r="C57" s="162"/>
      <c r="D57" s="162"/>
      <c r="E57" s="162"/>
      <c r="F57" s="162"/>
      <c r="G57" s="162"/>
      <c r="H57" s="162"/>
      <c r="I57" s="82">
        <v>51</v>
      </c>
      <c r="J57" s="85"/>
      <c r="K57" s="85"/>
    </row>
    <row r="58" spans="1:11" ht="12.75" customHeight="1">
      <c r="A58" s="162" t="s">
        <v>78</v>
      </c>
      <c r="B58" s="162"/>
      <c r="C58" s="162"/>
      <c r="D58" s="162"/>
      <c r="E58" s="162"/>
      <c r="F58" s="162"/>
      <c r="G58" s="162"/>
      <c r="H58" s="162"/>
      <c r="I58" s="82">
        <v>52</v>
      </c>
      <c r="J58" s="85">
        <v>6694760</v>
      </c>
      <c r="K58" s="85">
        <v>17760589</v>
      </c>
    </row>
    <row r="59" spans="1:11" ht="12.75" customHeight="1">
      <c r="A59" s="162" t="s">
        <v>107</v>
      </c>
      <c r="B59" s="162"/>
      <c r="C59" s="162"/>
      <c r="D59" s="162"/>
      <c r="E59" s="162"/>
      <c r="F59" s="162"/>
      <c r="G59" s="162"/>
      <c r="H59" s="162"/>
      <c r="I59" s="82">
        <v>53</v>
      </c>
      <c r="J59" s="85"/>
      <c r="K59" s="85"/>
    </row>
    <row r="60" spans="1:11" ht="12.75" customHeight="1">
      <c r="A60" s="162" t="s">
        <v>80</v>
      </c>
      <c r="B60" s="162"/>
      <c r="C60" s="162"/>
      <c r="D60" s="162"/>
      <c r="E60" s="162"/>
      <c r="F60" s="162"/>
      <c r="G60" s="162"/>
      <c r="H60" s="162"/>
      <c r="I60" s="82">
        <v>54</v>
      </c>
      <c r="J60" s="85"/>
      <c r="K60" s="85"/>
    </row>
    <row r="61" spans="1:11" ht="12.75" customHeight="1">
      <c r="A61" s="162" t="s">
        <v>81</v>
      </c>
      <c r="B61" s="162"/>
      <c r="C61" s="162"/>
      <c r="D61" s="162"/>
      <c r="E61" s="162"/>
      <c r="F61" s="162"/>
      <c r="G61" s="162"/>
      <c r="H61" s="162"/>
      <c r="I61" s="82">
        <v>55</v>
      </c>
      <c r="J61" s="85"/>
      <c r="K61" s="85"/>
    </row>
    <row r="62" spans="1:11" ht="12.75" customHeight="1">
      <c r="A62" s="162" t="s">
        <v>82</v>
      </c>
      <c r="B62" s="162"/>
      <c r="C62" s="162"/>
      <c r="D62" s="162"/>
      <c r="E62" s="162"/>
      <c r="F62" s="162"/>
      <c r="G62" s="162"/>
      <c r="H62" s="162"/>
      <c r="I62" s="82">
        <v>56</v>
      </c>
      <c r="J62" s="85">
        <v>7320078</v>
      </c>
      <c r="K62" s="85">
        <v>8938064</v>
      </c>
    </row>
    <row r="63" spans="1:11" ht="12.75" customHeight="1">
      <c r="A63" s="162" t="s">
        <v>108</v>
      </c>
      <c r="B63" s="162"/>
      <c r="C63" s="162"/>
      <c r="D63" s="162"/>
      <c r="E63" s="162"/>
      <c r="F63" s="162"/>
      <c r="G63" s="162"/>
      <c r="H63" s="162"/>
      <c r="I63" s="82">
        <v>57</v>
      </c>
      <c r="J63" s="85">
        <v>491500</v>
      </c>
      <c r="K63" s="85">
        <v>792000</v>
      </c>
    </row>
    <row r="64" spans="1:11" ht="12.75" customHeight="1">
      <c r="A64" s="162" t="s">
        <v>109</v>
      </c>
      <c r="B64" s="162"/>
      <c r="C64" s="162"/>
      <c r="D64" s="162"/>
      <c r="E64" s="162"/>
      <c r="F64" s="162"/>
      <c r="G64" s="162"/>
      <c r="H64" s="162"/>
      <c r="I64" s="82">
        <v>58</v>
      </c>
      <c r="J64" s="85">
        <v>72100347</v>
      </c>
      <c r="K64" s="85">
        <v>30982444</v>
      </c>
    </row>
    <row r="65" spans="1:11" ht="12.75" customHeight="1">
      <c r="A65" s="165" t="s">
        <v>110</v>
      </c>
      <c r="B65" s="165"/>
      <c r="C65" s="165"/>
      <c r="D65" s="165"/>
      <c r="E65" s="165"/>
      <c r="F65" s="165"/>
      <c r="G65" s="165"/>
      <c r="H65" s="165"/>
      <c r="I65" s="82">
        <v>59</v>
      </c>
      <c r="J65" s="121">
        <v>3202643</v>
      </c>
      <c r="K65" s="121">
        <v>3525018</v>
      </c>
    </row>
    <row r="66" spans="1:11" ht="12.75" customHeight="1">
      <c r="A66" s="165" t="s">
        <v>111</v>
      </c>
      <c r="B66" s="165"/>
      <c r="C66" s="165"/>
      <c r="D66" s="165"/>
      <c r="E66" s="165"/>
      <c r="F66" s="165"/>
      <c r="G66" s="165"/>
      <c r="H66" s="165"/>
      <c r="I66" s="82">
        <v>60</v>
      </c>
      <c r="J66" s="123">
        <f>J7+J8+J40+J65</f>
        <v>1250209681</v>
      </c>
      <c r="K66" s="123">
        <f>K7+K8+K40+K65</f>
        <v>987921773</v>
      </c>
    </row>
    <row r="67" spans="1:11" ht="12.75" customHeight="1">
      <c r="A67" s="167" t="s">
        <v>112</v>
      </c>
      <c r="B67" s="167"/>
      <c r="C67" s="167"/>
      <c r="D67" s="167"/>
      <c r="E67" s="167"/>
      <c r="F67" s="167"/>
      <c r="G67" s="167"/>
      <c r="H67" s="167"/>
      <c r="I67" s="86">
        <v>61</v>
      </c>
      <c r="J67" s="88">
        <v>1448792590</v>
      </c>
      <c r="K67" s="88">
        <v>1242660807</v>
      </c>
    </row>
    <row r="68" spans="1:11" ht="12.75" customHeight="1">
      <c r="A68" s="160" t="s">
        <v>113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</row>
    <row r="69" spans="1:11" ht="12.75" customHeight="1">
      <c r="A69" s="161" t="s">
        <v>114</v>
      </c>
      <c r="B69" s="161"/>
      <c r="C69" s="161"/>
      <c r="D69" s="161"/>
      <c r="E69" s="161"/>
      <c r="F69" s="161"/>
      <c r="G69" s="161"/>
      <c r="H69" s="161"/>
      <c r="I69" s="80">
        <v>62</v>
      </c>
      <c r="J69" s="127">
        <f>J70+J71+J72+J78+J79+J82+J85</f>
        <v>301180049</v>
      </c>
      <c r="K69" s="127">
        <f>K70+K71+K72+K78+K79+K82+K85</f>
        <v>278311808</v>
      </c>
    </row>
    <row r="70" spans="1:11" ht="12.75" customHeight="1">
      <c r="A70" s="162" t="s">
        <v>115</v>
      </c>
      <c r="B70" s="162"/>
      <c r="C70" s="162"/>
      <c r="D70" s="162"/>
      <c r="E70" s="162"/>
      <c r="F70" s="162"/>
      <c r="G70" s="162"/>
      <c r="H70" s="162"/>
      <c r="I70" s="82">
        <v>63</v>
      </c>
      <c r="J70" s="121">
        <v>249600060</v>
      </c>
      <c r="K70" s="121">
        <v>249600060</v>
      </c>
    </row>
    <row r="71" spans="1:11" ht="12.75" customHeight="1">
      <c r="A71" s="162" t="s">
        <v>116</v>
      </c>
      <c r="B71" s="162"/>
      <c r="C71" s="162"/>
      <c r="D71" s="162"/>
      <c r="E71" s="162"/>
      <c r="F71" s="162"/>
      <c r="G71" s="162"/>
      <c r="H71" s="162"/>
      <c r="I71" s="82">
        <v>64</v>
      </c>
      <c r="J71" s="121">
        <v>10368101</v>
      </c>
      <c r="K71" s="121">
        <v>10368101</v>
      </c>
    </row>
    <row r="72" spans="1:11" ht="12.75" customHeight="1">
      <c r="A72" s="162" t="s">
        <v>117</v>
      </c>
      <c r="B72" s="162"/>
      <c r="C72" s="162"/>
      <c r="D72" s="162"/>
      <c r="E72" s="162"/>
      <c r="F72" s="162"/>
      <c r="G72" s="162"/>
      <c r="H72" s="162"/>
      <c r="I72" s="82">
        <v>65</v>
      </c>
      <c r="J72" s="123">
        <f>J73+J74-J75+J76+J77</f>
        <v>56417086</v>
      </c>
      <c r="K72" s="123">
        <f>K73+K74-K75+K76+K77</f>
        <v>51781965</v>
      </c>
    </row>
    <row r="73" spans="1:11" ht="12.75" customHeight="1">
      <c r="A73" s="162" t="s">
        <v>118</v>
      </c>
      <c r="B73" s="162"/>
      <c r="C73" s="162"/>
      <c r="D73" s="162"/>
      <c r="E73" s="162"/>
      <c r="F73" s="162"/>
      <c r="G73" s="162"/>
      <c r="H73" s="162"/>
      <c r="I73" s="82">
        <v>66</v>
      </c>
      <c r="J73" s="85">
        <v>12532960</v>
      </c>
      <c r="K73" s="85">
        <v>12532959</v>
      </c>
    </row>
    <row r="74" spans="1:11" ht="12.75" customHeight="1">
      <c r="A74" s="162" t="s">
        <v>119</v>
      </c>
      <c r="B74" s="162"/>
      <c r="C74" s="162"/>
      <c r="D74" s="162"/>
      <c r="E74" s="162"/>
      <c r="F74" s="162"/>
      <c r="G74" s="162"/>
      <c r="H74" s="162"/>
      <c r="I74" s="82">
        <v>67</v>
      </c>
      <c r="J74" s="85">
        <v>43866670</v>
      </c>
      <c r="K74" s="85">
        <v>39231550</v>
      </c>
    </row>
    <row r="75" spans="1:11" ht="12.75" customHeight="1">
      <c r="A75" s="162" t="s">
        <v>120</v>
      </c>
      <c r="B75" s="162"/>
      <c r="C75" s="162"/>
      <c r="D75" s="162"/>
      <c r="E75" s="162"/>
      <c r="F75" s="162"/>
      <c r="G75" s="162"/>
      <c r="H75" s="162"/>
      <c r="I75" s="82">
        <v>68</v>
      </c>
      <c r="J75" s="85"/>
      <c r="K75" s="85"/>
    </row>
    <row r="76" spans="1:11" ht="12.75" customHeight="1">
      <c r="A76" s="162" t="s">
        <v>121</v>
      </c>
      <c r="B76" s="162"/>
      <c r="C76" s="162"/>
      <c r="D76" s="162"/>
      <c r="E76" s="162"/>
      <c r="F76" s="162"/>
      <c r="G76" s="162"/>
      <c r="H76" s="162"/>
      <c r="I76" s="82">
        <v>69</v>
      </c>
      <c r="J76" s="85"/>
      <c r="K76" s="85"/>
    </row>
    <row r="77" spans="1:11" ht="12.75" customHeight="1">
      <c r="A77" s="162" t="s">
        <v>122</v>
      </c>
      <c r="B77" s="162"/>
      <c r="C77" s="162"/>
      <c r="D77" s="162"/>
      <c r="E77" s="162"/>
      <c r="F77" s="162"/>
      <c r="G77" s="162"/>
      <c r="H77" s="162"/>
      <c r="I77" s="82">
        <v>70</v>
      </c>
      <c r="J77" s="85">
        <v>17456</v>
      </c>
      <c r="K77" s="85">
        <v>17456</v>
      </c>
    </row>
    <row r="78" spans="1:11" ht="12.75" customHeight="1">
      <c r="A78" s="162" t="s">
        <v>123</v>
      </c>
      <c r="B78" s="162"/>
      <c r="C78" s="162"/>
      <c r="D78" s="162"/>
      <c r="E78" s="162"/>
      <c r="F78" s="162"/>
      <c r="G78" s="162"/>
      <c r="H78" s="162"/>
      <c r="I78" s="82">
        <v>71</v>
      </c>
      <c r="J78" s="85"/>
      <c r="K78" s="85"/>
    </row>
    <row r="79" spans="1:11" ht="12.75" customHeight="1">
      <c r="A79" s="162" t="s">
        <v>124</v>
      </c>
      <c r="B79" s="162"/>
      <c r="C79" s="162"/>
      <c r="D79" s="162"/>
      <c r="E79" s="162"/>
      <c r="F79" s="162"/>
      <c r="G79" s="162"/>
      <c r="H79" s="162"/>
      <c r="I79" s="82">
        <v>72</v>
      </c>
      <c r="J79" s="123">
        <f>J80-J81</f>
        <v>155502891</v>
      </c>
      <c r="K79" s="123">
        <f>K80-K81</f>
        <v>-20915937</v>
      </c>
    </row>
    <row r="80" spans="1:11" ht="12.75" customHeight="1">
      <c r="A80" s="166" t="s">
        <v>125</v>
      </c>
      <c r="B80" s="166"/>
      <c r="C80" s="166"/>
      <c r="D80" s="166"/>
      <c r="E80" s="166"/>
      <c r="F80" s="166"/>
      <c r="G80" s="166"/>
      <c r="H80" s="166"/>
      <c r="I80" s="82">
        <v>73</v>
      </c>
      <c r="J80" s="85">
        <v>155502891</v>
      </c>
      <c r="K80" s="85"/>
    </row>
    <row r="81" spans="1:11" ht="12.75" customHeight="1">
      <c r="A81" s="166" t="s">
        <v>126</v>
      </c>
      <c r="B81" s="166"/>
      <c r="C81" s="166"/>
      <c r="D81" s="166"/>
      <c r="E81" s="166"/>
      <c r="F81" s="166"/>
      <c r="G81" s="166"/>
      <c r="H81" s="166"/>
      <c r="I81" s="82">
        <v>74</v>
      </c>
      <c r="J81" s="85"/>
      <c r="K81" s="85">
        <v>20915937</v>
      </c>
    </row>
    <row r="82" spans="1:11" ht="12.75" customHeight="1">
      <c r="A82" s="162" t="s">
        <v>127</v>
      </c>
      <c r="B82" s="162"/>
      <c r="C82" s="162"/>
      <c r="D82" s="162"/>
      <c r="E82" s="162"/>
      <c r="F82" s="162"/>
      <c r="G82" s="162"/>
      <c r="H82" s="162"/>
      <c r="I82" s="82">
        <v>75</v>
      </c>
      <c r="J82" s="123">
        <f>J83-J84</f>
        <v>-176840330</v>
      </c>
      <c r="K82" s="123">
        <f>K83-K84</f>
        <v>-18482659</v>
      </c>
    </row>
    <row r="83" spans="1:11" ht="12.75" customHeight="1">
      <c r="A83" s="166" t="s">
        <v>128</v>
      </c>
      <c r="B83" s="166"/>
      <c r="C83" s="166"/>
      <c r="D83" s="166"/>
      <c r="E83" s="166"/>
      <c r="F83" s="166"/>
      <c r="G83" s="166"/>
      <c r="H83" s="166"/>
      <c r="I83" s="82">
        <v>76</v>
      </c>
      <c r="J83" s="85"/>
      <c r="K83" s="85"/>
    </row>
    <row r="84" spans="1:11" ht="12.75" customHeight="1">
      <c r="A84" s="166" t="s">
        <v>129</v>
      </c>
      <c r="B84" s="166"/>
      <c r="C84" s="166"/>
      <c r="D84" s="166"/>
      <c r="E84" s="166"/>
      <c r="F84" s="166"/>
      <c r="G84" s="166"/>
      <c r="H84" s="166"/>
      <c r="I84" s="82">
        <v>77</v>
      </c>
      <c r="J84" s="85">
        <v>176840330</v>
      </c>
      <c r="K84" s="85">
        <v>18482659</v>
      </c>
    </row>
    <row r="85" spans="1:11" ht="12.75" customHeight="1">
      <c r="A85" s="162" t="s">
        <v>130</v>
      </c>
      <c r="B85" s="162"/>
      <c r="C85" s="162"/>
      <c r="D85" s="162"/>
      <c r="E85" s="162"/>
      <c r="F85" s="162"/>
      <c r="G85" s="162"/>
      <c r="H85" s="162"/>
      <c r="I85" s="82">
        <v>78</v>
      </c>
      <c r="J85" s="121">
        <v>6132241</v>
      </c>
      <c r="K85" s="121">
        <v>5960278</v>
      </c>
    </row>
    <row r="86" spans="1:11" ht="12.75" customHeight="1">
      <c r="A86" s="165" t="s">
        <v>131</v>
      </c>
      <c r="B86" s="165"/>
      <c r="C86" s="165"/>
      <c r="D86" s="165"/>
      <c r="E86" s="165"/>
      <c r="F86" s="165"/>
      <c r="G86" s="165"/>
      <c r="H86" s="165"/>
      <c r="I86" s="82">
        <v>79</v>
      </c>
      <c r="J86" s="123">
        <f>SUM(J87:J89)</f>
        <v>453209</v>
      </c>
      <c r="K86" s="123">
        <f>SUM(K87:K89)</f>
        <v>453209</v>
      </c>
    </row>
    <row r="87" spans="1:11" ht="12.75" customHeight="1">
      <c r="A87" s="162" t="s">
        <v>132</v>
      </c>
      <c r="B87" s="162"/>
      <c r="C87" s="162"/>
      <c r="D87" s="162"/>
      <c r="E87" s="162"/>
      <c r="F87" s="162"/>
      <c r="G87" s="162"/>
      <c r="H87" s="162"/>
      <c r="I87" s="82">
        <v>80</v>
      </c>
      <c r="J87" s="85"/>
      <c r="K87" s="85"/>
    </row>
    <row r="88" spans="1:11" ht="12.75" customHeight="1">
      <c r="A88" s="162" t="s">
        <v>133</v>
      </c>
      <c r="B88" s="162"/>
      <c r="C88" s="162"/>
      <c r="D88" s="162"/>
      <c r="E88" s="162"/>
      <c r="F88" s="162"/>
      <c r="G88" s="162"/>
      <c r="H88" s="162"/>
      <c r="I88" s="82">
        <v>81</v>
      </c>
      <c r="J88" s="85"/>
      <c r="K88" s="85"/>
    </row>
    <row r="89" spans="1:11" ht="12.75" customHeight="1">
      <c r="A89" s="162" t="s">
        <v>134</v>
      </c>
      <c r="B89" s="162"/>
      <c r="C89" s="162"/>
      <c r="D89" s="162"/>
      <c r="E89" s="162"/>
      <c r="F89" s="162"/>
      <c r="G89" s="162"/>
      <c r="H89" s="162"/>
      <c r="I89" s="82">
        <v>82</v>
      </c>
      <c r="J89" s="85">
        <v>453209</v>
      </c>
      <c r="K89" s="85">
        <v>453209</v>
      </c>
    </row>
    <row r="90" spans="1:11" ht="12.75" customHeight="1">
      <c r="A90" s="165" t="s">
        <v>135</v>
      </c>
      <c r="B90" s="165"/>
      <c r="C90" s="165"/>
      <c r="D90" s="165"/>
      <c r="E90" s="165"/>
      <c r="F90" s="165"/>
      <c r="G90" s="165"/>
      <c r="H90" s="165"/>
      <c r="I90" s="82">
        <v>83</v>
      </c>
      <c r="J90" s="123">
        <f>SUM(J91:J99)</f>
        <v>169068573</v>
      </c>
      <c r="K90" s="123">
        <f>SUM(K91:K99)</f>
        <v>115129325</v>
      </c>
    </row>
    <row r="91" spans="1:11" ht="12.75" customHeight="1">
      <c r="A91" s="162" t="s">
        <v>136</v>
      </c>
      <c r="B91" s="162"/>
      <c r="C91" s="162"/>
      <c r="D91" s="162"/>
      <c r="E91" s="162"/>
      <c r="F91" s="162"/>
      <c r="G91" s="162"/>
      <c r="H91" s="162"/>
      <c r="I91" s="82">
        <v>84</v>
      </c>
      <c r="J91" s="85"/>
      <c r="K91" s="85"/>
    </row>
    <row r="92" spans="1:11" ht="12.75" customHeight="1">
      <c r="A92" s="162" t="s">
        <v>137</v>
      </c>
      <c r="B92" s="162"/>
      <c r="C92" s="162"/>
      <c r="D92" s="162"/>
      <c r="E92" s="162"/>
      <c r="F92" s="162"/>
      <c r="G92" s="162"/>
      <c r="H92" s="162"/>
      <c r="I92" s="82">
        <v>85</v>
      </c>
      <c r="J92" s="85">
        <v>945496</v>
      </c>
      <c r="K92" s="85">
        <v>744366</v>
      </c>
    </row>
    <row r="93" spans="1:11" ht="12.75" customHeight="1">
      <c r="A93" s="162" t="s">
        <v>138</v>
      </c>
      <c r="B93" s="162"/>
      <c r="C93" s="162"/>
      <c r="D93" s="162"/>
      <c r="E93" s="162"/>
      <c r="F93" s="162"/>
      <c r="G93" s="162"/>
      <c r="H93" s="162"/>
      <c r="I93" s="82">
        <v>86</v>
      </c>
      <c r="J93" s="85">
        <v>168123077</v>
      </c>
      <c r="K93" s="85">
        <v>114384959</v>
      </c>
    </row>
    <row r="94" spans="1:11" ht="12.75" customHeight="1">
      <c r="A94" s="162" t="s">
        <v>139</v>
      </c>
      <c r="B94" s="162"/>
      <c r="C94" s="162"/>
      <c r="D94" s="162"/>
      <c r="E94" s="162"/>
      <c r="F94" s="162"/>
      <c r="G94" s="162"/>
      <c r="H94" s="162"/>
      <c r="I94" s="82">
        <v>87</v>
      </c>
      <c r="J94" s="85"/>
      <c r="K94" s="85"/>
    </row>
    <row r="95" spans="1:11" ht="12.75" customHeight="1">
      <c r="A95" s="162" t="s">
        <v>140</v>
      </c>
      <c r="B95" s="162"/>
      <c r="C95" s="162"/>
      <c r="D95" s="162"/>
      <c r="E95" s="162"/>
      <c r="F95" s="162"/>
      <c r="G95" s="162"/>
      <c r="H95" s="162"/>
      <c r="I95" s="82">
        <v>88</v>
      </c>
      <c r="J95" s="85"/>
      <c r="K95" s="85"/>
    </row>
    <row r="96" spans="1:11" ht="12.75" customHeight="1">
      <c r="A96" s="162" t="s">
        <v>141</v>
      </c>
      <c r="B96" s="162"/>
      <c r="C96" s="162"/>
      <c r="D96" s="162"/>
      <c r="E96" s="162"/>
      <c r="F96" s="162"/>
      <c r="G96" s="162"/>
      <c r="H96" s="162"/>
      <c r="I96" s="82">
        <v>89</v>
      </c>
      <c r="J96" s="85"/>
      <c r="K96" s="85"/>
    </row>
    <row r="97" spans="1:11" ht="12.75" customHeight="1">
      <c r="A97" s="162" t="s">
        <v>142</v>
      </c>
      <c r="B97" s="162"/>
      <c r="C97" s="162"/>
      <c r="D97" s="162"/>
      <c r="E97" s="162"/>
      <c r="F97" s="162"/>
      <c r="G97" s="162"/>
      <c r="H97" s="162"/>
      <c r="I97" s="82">
        <v>90</v>
      </c>
      <c r="J97" s="85"/>
      <c r="K97" s="85"/>
    </row>
    <row r="98" spans="1:11" ht="12.75" customHeight="1">
      <c r="A98" s="162" t="s">
        <v>143</v>
      </c>
      <c r="B98" s="162"/>
      <c r="C98" s="162"/>
      <c r="D98" s="162"/>
      <c r="E98" s="162"/>
      <c r="F98" s="162"/>
      <c r="G98" s="162"/>
      <c r="H98" s="162"/>
      <c r="I98" s="82">
        <v>91</v>
      </c>
      <c r="J98" s="85"/>
      <c r="K98" s="85"/>
    </row>
    <row r="99" spans="1:11" ht="12.75" customHeight="1">
      <c r="A99" s="162" t="s">
        <v>144</v>
      </c>
      <c r="B99" s="162"/>
      <c r="C99" s="162"/>
      <c r="D99" s="162"/>
      <c r="E99" s="162"/>
      <c r="F99" s="162"/>
      <c r="G99" s="162"/>
      <c r="H99" s="162"/>
      <c r="I99" s="82">
        <v>92</v>
      </c>
      <c r="J99" s="85"/>
      <c r="K99" s="85"/>
    </row>
    <row r="100" spans="1:11" ht="12.75" customHeight="1">
      <c r="A100" s="165" t="s">
        <v>145</v>
      </c>
      <c r="B100" s="165"/>
      <c r="C100" s="165"/>
      <c r="D100" s="165"/>
      <c r="E100" s="165"/>
      <c r="F100" s="165"/>
      <c r="G100" s="165"/>
      <c r="H100" s="165"/>
      <c r="I100" s="82">
        <v>93</v>
      </c>
      <c r="J100" s="123">
        <f>SUM(J101:J112)</f>
        <v>763877291</v>
      </c>
      <c r="K100" s="123">
        <f>SUM(K101:K112)</f>
        <v>579008313</v>
      </c>
    </row>
    <row r="101" spans="1:11" ht="12.75" customHeight="1">
      <c r="A101" s="162" t="s">
        <v>136</v>
      </c>
      <c r="B101" s="162"/>
      <c r="C101" s="162"/>
      <c r="D101" s="162"/>
      <c r="E101" s="162"/>
      <c r="F101" s="162"/>
      <c r="G101" s="162"/>
      <c r="H101" s="162"/>
      <c r="I101" s="82">
        <v>94</v>
      </c>
      <c r="J101" s="85">
        <v>2175</v>
      </c>
      <c r="K101" s="85">
        <v>517728</v>
      </c>
    </row>
    <row r="102" spans="1:11" ht="12.75" customHeight="1">
      <c r="A102" s="162" t="s">
        <v>137</v>
      </c>
      <c r="B102" s="162"/>
      <c r="C102" s="162"/>
      <c r="D102" s="162"/>
      <c r="E102" s="162"/>
      <c r="F102" s="162"/>
      <c r="G102" s="162"/>
      <c r="H102" s="162"/>
      <c r="I102" s="82">
        <v>95</v>
      </c>
      <c r="J102" s="85">
        <v>13307340</v>
      </c>
      <c r="K102" s="85">
        <v>5416211</v>
      </c>
    </row>
    <row r="103" spans="1:11" ht="12.75" customHeight="1">
      <c r="A103" s="162" t="s">
        <v>138</v>
      </c>
      <c r="B103" s="162"/>
      <c r="C103" s="162"/>
      <c r="D103" s="162"/>
      <c r="E103" s="162"/>
      <c r="F103" s="162"/>
      <c r="G103" s="162"/>
      <c r="H103" s="162"/>
      <c r="I103" s="82">
        <v>96</v>
      </c>
      <c r="J103" s="85">
        <v>374102814</v>
      </c>
      <c r="K103" s="85">
        <v>434453967</v>
      </c>
    </row>
    <row r="104" spans="1:11" ht="12.75" customHeight="1">
      <c r="A104" s="162" t="s">
        <v>139</v>
      </c>
      <c r="B104" s="162"/>
      <c r="C104" s="162"/>
      <c r="D104" s="162"/>
      <c r="E104" s="162"/>
      <c r="F104" s="162"/>
      <c r="G104" s="162"/>
      <c r="H104" s="162"/>
      <c r="I104" s="82">
        <v>97</v>
      </c>
      <c r="J104" s="85">
        <v>21271550</v>
      </c>
      <c r="K104" s="85">
        <v>23335571</v>
      </c>
    </row>
    <row r="105" spans="1:11" ht="12.75" customHeight="1">
      <c r="A105" s="162" t="s">
        <v>140</v>
      </c>
      <c r="B105" s="162"/>
      <c r="C105" s="162"/>
      <c r="D105" s="162"/>
      <c r="E105" s="162"/>
      <c r="F105" s="162"/>
      <c r="G105" s="162"/>
      <c r="H105" s="162"/>
      <c r="I105" s="82">
        <v>98</v>
      </c>
      <c r="J105" s="85">
        <v>306020326</v>
      </c>
      <c r="K105" s="85">
        <v>99064548</v>
      </c>
    </row>
    <row r="106" spans="1:11" ht="12.75" customHeight="1">
      <c r="A106" s="162" t="s">
        <v>141</v>
      </c>
      <c r="B106" s="162"/>
      <c r="C106" s="162"/>
      <c r="D106" s="162"/>
      <c r="E106" s="162"/>
      <c r="F106" s="162"/>
      <c r="G106" s="162"/>
      <c r="H106" s="162"/>
      <c r="I106" s="82">
        <v>99</v>
      </c>
      <c r="J106" s="85"/>
      <c r="K106" s="85"/>
    </row>
    <row r="107" spans="1:11" ht="12.75" customHeight="1">
      <c r="A107" s="162" t="s">
        <v>142</v>
      </c>
      <c r="B107" s="162"/>
      <c r="C107" s="162"/>
      <c r="D107" s="162"/>
      <c r="E107" s="162"/>
      <c r="F107" s="162"/>
      <c r="G107" s="162"/>
      <c r="H107" s="162"/>
      <c r="I107" s="82">
        <v>100</v>
      </c>
      <c r="J107" s="85"/>
      <c r="K107" s="85"/>
    </row>
    <row r="108" spans="1:11" ht="12.75" customHeight="1">
      <c r="A108" s="162" t="s">
        <v>146</v>
      </c>
      <c r="B108" s="162"/>
      <c r="C108" s="162"/>
      <c r="D108" s="162"/>
      <c r="E108" s="162"/>
      <c r="F108" s="162"/>
      <c r="G108" s="162"/>
      <c r="H108" s="162"/>
      <c r="I108" s="82">
        <v>101</v>
      </c>
      <c r="J108" s="85">
        <v>3379307</v>
      </c>
      <c r="K108" s="85">
        <v>3187616</v>
      </c>
    </row>
    <row r="109" spans="1:11" ht="12.75" customHeight="1">
      <c r="A109" s="162" t="s">
        <v>147</v>
      </c>
      <c r="B109" s="162"/>
      <c r="C109" s="162"/>
      <c r="D109" s="162"/>
      <c r="E109" s="162"/>
      <c r="F109" s="162"/>
      <c r="G109" s="162"/>
      <c r="H109" s="162"/>
      <c r="I109" s="82">
        <v>102</v>
      </c>
      <c r="J109" s="85">
        <v>7991230</v>
      </c>
      <c r="K109" s="85">
        <v>9558332</v>
      </c>
    </row>
    <row r="110" spans="1:11" ht="12.75" customHeight="1">
      <c r="A110" s="162" t="s">
        <v>148</v>
      </c>
      <c r="B110" s="162"/>
      <c r="C110" s="162"/>
      <c r="D110" s="162"/>
      <c r="E110" s="162"/>
      <c r="F110" s="162"/>
      <c r="G110" s="162"/>
      <c r="H110" s="162"/>
      <c r="I110" s="82">
        <v>103</v>
      </c>
      <c r="J110" s="85">
        <v>30963</v>
      </c>
      <c r="K110" s="85">
        <v>30963</v>
      </c>
    </row>
    <row r="111" spans="1:11" ht="12.75" customHeight="1">
      <c r="A111" s="162" t="s">
        <v>149</v>
      </c>
      <c r="B111" s="162"/>
      <c r="C111" s="162"/>
      <c r="D111" s="162"/>
      <c r="E111" s="162"/>
      <c r="F111" s="162"/>
      <c r="G111" s="162"/>
      <c r="H111" s="162"/>
      <c r="I111" s="82">
        <v>104</v>
      </c>
      <c r="J111" s="85"/>
      <c r="K111" s="85"/>
    </row>
    <row r="112" spans="1:11" ht="12.75" customHeight="1">
      <c r="A112" s="162" t="s">
        <v>150</v>
      </c>
      <c r="B112" s="162"/>
      <c r="C112" s="162"/>
      <c r="D112" s="162"/>
      <c r="E112" s="162"/>
      <c r="F112" s="162"/>
      <c r="G112" s="162"/>
      <c r="H112" s="162"/>
      <c r="I112" s="82">
        <v>105</v>
      </c>
      <c r="J112" s="85">
        <v>37771586</v>
      </c>
      <c r="K112" s="85">
        <v>3443377</v>
      </c>
    </row>
    <row r="113" spans="1:11" ht="12.75" customHeight="1">
      <c r="A113" s="165" t="s">
        <v>151</v>
      </c>
      <c r="B113" s="165"/>
      <c r="C113" s="165"/>
      <c r="D113" s="165"/>
      <c r="E113" s="165"/>
      <c r="F113" s="165"/>
      <c r="G113" s="165"/>
      <c r="H113" s="165"/>
      <c r="I113" s="82">
        <v>106</v>
      </c>
      <c r="J113" s="121">
        <v>15630559</v>
      </c>
      <c r="K113" s="121">
        <v>15019118</v>
      </c>
    </row>
    <row r="114" spans="1:11" ht="12.75" customHeight="1">
      <c r="A114" s="165" t="s">
        <v>152</v>
      </c>
      <c r="B114" s="165"/>
      <c r="C114" s="165"/>
      <c r="D114" s="165"/>
      <c r="E114" s="165"/>
      <c r="F114" s="165"/>
      <c r="G114" s="165"/>
      <c r="H114" s="165"/>
      <c r="I114" s="82">
        <v>107</v>
      </c>
      <c r="J114" s="123">
        <f>J69+J86+J90+J100+J113</f>
        <v>1250209681</v>
      </c>
      <c r="K114" s="123">
        <f>K69+K86+K90+K100+K113</f>
        <v>987921773</v>
      </c>
    </row>
    <row r="115" spans="1:11" ht="12.75" customHeight="1">
      <c r="A115" s="159" t="s">
        <v>153</v>
      </c>
      <c r="B115" s="159"/>
      <c r="C115" s="159"/>
      <c r="D115" s="159"/>
      <c r="E115" s="159"/>
      <c r="F115" s="159"/>
      <c r="G115" s="159"/>
      <c r="H115" s="159"/>
      <c r="I115" s="87">
        <v>108</v>
      </c>
      <c r="J115" s="88">
        <v>1448792590</v>
      </c>
      <c r="K115" s="88">
        <v>1242660807</v>
      </c>
    </row>
    <row r="116" spans="1:11" ht="12.75" customHeight="1">
      <c r="A116" s="160" t="s">
        <v>154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</row>
    <row r="117" spans="1:11" ht="12.75" customHeight="1">
      <c r="A117" s="161" t="s">
        <v>155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</row>
    <row r="118" spans="1:11" ht="12.75" customHeight="1">
      <c r="A118" s="162" t="s">
        <v>156</v>
      </c>
      <c r="B118" s="162"/>
      <c r="C118" s="162"/>
      <c r="D118" s="162"/>
      <c r="E118" s="162"/>
      <c r="F118" s="162"/>
      <c r="G118" s="162"/>
      <c r="H118" s="162"/>
      <c r="I118" s="82">
        <v>109</v>
      </c>
      <c r="J118" s="85">
        <v>295047808</v>
      </c>
      <c r="K118" s="85">
        <v>272351530</v>
      </c>
    </row>
    <row r="119" spans="1:11" ht="12.75" customHeight="1">
      <c r="A119" s="163" t="s">
        <v>157</v>
      </c>
      <c r="B119" s="163"/>
      <c r="C119" s="163"/>
      <c r="D119" s="163"/>
      <c r="E119" s="163"/>
      <c r="F119" s="163"/>
      <c r="G119" s="163"/>
      <c r="H119" s="163"/>
      <c r="I119" s="86">
        <v>110</v>
      </c>
      <c r="J119" s="88">
        <v>6132241</v>
      </c>
      <c r="K119" s="88">
        <v>5960278</v>
      </c>
    </row>
    <row r="120" spans="1:11" ht="12.75" customHeight="1">
      <c r="A120" s="164" t="s">
        <v>158</v>
      </c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</row>
    <row r="121" spans="1:11" ht="12.75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21:K121"/>
    <mergeCell ref="A115:H115"/>
    <mergeCell ref="A116:K116"/>
    <mergeCell ref="A117:K117"/>
    <mergeCell ref="A118:H118"/>
    <mergeCell ref="A119:H119"/>
    <mergeCell ref="A120:K120"/>
  </mergeCells>
  <dataValidations count="3">
    <dataValidation allowBlank="1" sqref="J36:K39 A68:IV68 A69:I115 J42:K48 J83:K85 L8:IV67 J50:K55 J57:K65 J67:K67 J10:K15 J17:K25 J80:K81 J87:K89 L69:IV115 J91:K99 J101:K113 J115:K115 J70:K71 J73:K78 J1:J6 J27:K34 A1:I67 K1:IV7 A116:IV24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79:K79 J72:K72 J114:K114 J82:K82 J86:K86 J49:K49 J56:K56 J66:K66 J16:K16 J8:K9 J26:K26 J7 J90:K90 J35:K35 J40:K41 J100:K100">
      <formula1>0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53" sqref="J53:M54"/>
    </sheetView>
  </sheetViews>
  <sheetFormatPr defaultColWidth="9.140625" defaultRowHeight="12.75"/>
  <cols>
    <col min="1" max="9" width="9.140625" style="74" customWidth="1"/>
    <col min="10" max="10" width="11.28125" style="74" customWidth="1"/>
    <col min="11" max="11" width="10.421875" style="74" customWidth="1"/>
    <col min="12" max="12" width="11.28125" style="74" customWidth="1"/>
    <col min="13" max="13" width="10.28125" style="74" customWidth="1"/>
    <col min="14" max="16384" width="9.140625" style="74" customWidth="1"/>
  </cols>
  <sheetData>
    <row r="1" spans="1:13" ht="12.75" customHeight="1">
      <c r="A1" s="168" t="s">
        <v>159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2.75" customHeight="1">
      <c r="A2" s="182" t="s">
        <v>351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2.75" customHeight="1">
      <c r="A3" s="183" t="s">
        <v>52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23.25" customHeight="1">
      <c r="A4" s="171" t="s">
        <v>53</v>
      </c>
      <c r="B4" s="171"/>
      <c r="C4" s="171"/>
      <c r="D4" s="171"/>
      <c r="E4" s="171"/>
      <c r="F4" s="171"/>
      <c r="G4" s="171"/>
      <c r="H4" s="171"/>
      <c r="I4" s="75" t="s">
        <v>160</v>
      </c>
      <c r="J4" s="181" t="s">
        <v>55</v>
      </c>
      <c r="K4" s="181"/>
      <c r="L4" s="181" t="s">
        <v>56</v>
      </c>
      <c r="M4" s="181"/>
    </row>
    <row r="5" spans="1:13" ht="22.5">
      <c r="A5" s="171"/>
      <c r="B5" s="171"/>
      <c r="C5" s="171"/>
      <c r="D5" s="171"/>
      <c r="E5" s="171"/>
      <c r="F5" s="171"/>
      <c r="G5" s="171"/>
      <c r="H5" s="171"/>
      <c r="I5" s="75"/>
      <c r="J5" s="77" t="s">
        <v>161</v>
      </c>
      <c r="K5" s="77" t="s">
        <v>162</v>
      </c>
      <c r="L5" s="77" t="s">
        <v>161</v>
      </c>
      <c r="M5" s="77" t="s">
        <v>162</v>
      </c>
    </row>
    <row r="6" spans="1:13" ht="12.75">
      <c r="A6" s="181">
        <v>1</v>
      </c>
      <c r="B6" s="181"/>
      <c r="C6" s="181"/>
      <c r="D6" s="181"/>
      <c r="E6" s="181"/>
      <c r="F6" s="181"/>
      <c r="G6" s="181"/>
      <c r="H6" s="181"/>
      <c r="I6" s="89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2.75" customHeight="1">
      <c r="A7" s="161" t="s">
        <v>163</v>
      </c>
      <c r="B7" s="161"/>
      <c r="C7" s="161"/>
      <c r="D7" s="161"/>
      <c r="E7" s="161"/>
      <c r="F7" s="161"/>
      <c r="G7" s="161"/>
      <c r="H7" s="161"/>
      <c r="I7" s="80">
        <v>111</v>
      </c>
      <c r="J7" s="127">
        <f>SUM(J8:J9)</f>
        <v>781056412</v>
      </c>
      <c r="K7" s="127">
        <f>SUM(K8:K9)</f>
        <v>247391372</v>
      </c>
      <c r="L7" s="127">
        <f>SUM(L8:L9)</f>
        <v>521135842</v>
      </c>
      <c r="M7" s="127">
        <f>SUM(M8:M9)</f>
        <v>136385869</v>
      </c>
    </row>
    <row r="8" spans="1:13" ht="12.75" customHeight="1">
      <c r="A8" s="165" t="s">
        <v>164</v>
      </c>
      <c r="B8" s="165"/>
      <c r="C8" s="165"/>
      <c r="D8" s="165"/>
      <c r="E8" s="165"/>
      <c r="F8" s="165"/>
      <c r="G8" s="165"/>
      <c r="H8" s="165"/>
      <c r="I8" s="82">
        <v>112</v>
      </c>
      <c r="J8" s="85">
        <v>774304831</v>
      </c>
      <c r="K8" s="85">
        <v>243894355</v>
      </c>
      <c r="L8" s="85">
        <v>501478221</v>
      </c>
      <c r="M8" s="85">
        <v>128487649</v>
      </c>
    </row>
    <row r="9" spans="1:13" ht="12.75" customHeight="1">
      <c r="A9" s="165" t="s">
        <v>165</v>
      </c>
      <c r="B9" s="165"/>
      <c r="C9" s="165"/>
      <c r="D9" s="165"/>
      <c r="E9" s="165"/>
      <c r="F9" s="165"/>
      <c r="G9" s="165"/>
      <c r="H9" s="165"/>
      <c r="I9" s="82">
        <v>113</v>
      </c>
      <c r="J9" s="85">
        <v>6751581</v>
      </c>
      <c r="K9" s="85">
        <v>3497017</v>
      </c>
      <c r="L9" s="85">
        <v>19657621</v>
      </c>
      <c r="M9" s="85">
        <v>7898220</v>
      </c>
    </row>
    <row r="10" spans="1:13" ht="12.75" customHeight="1">
      <c r="A10" s="165" t="s">
        <v>166</v>
      </c>
      <c r="B10" s="165"/>
      <c r="C10" s="165"/>
      <c r="D10" s="165"/>
      <c r="E10" s="165"/>
      <c r="F10" s="165"/>
      <c r="G10" s="165"/>
      <c r="H10" s="165"/>
      <c r="I10" s="82">
        <v>114</v>
      </c>
      <c r="J10" s="123">
        <f>J11+J12+J16+J20+J21+J22+J25+J26</f>
        <v>785558981</v>
      </c>
      <c r="K10" s="123">
        <f>K11+K12+K16+K20+K21+K22+K25+K26</f>
        <v>257154119</v>
      </c>
      <c r="L10" s="123">
        <f>L11+L12+L16+L20+L21+L22+L25+L26</f>
        <v>564277721</v>
      </c>
      <c r="M10" s="123">
        <f>M11+M12+M16+M20+M21+M22+M25+M26</f>
        <v>150901103</v>
      </c>
    </row>
    <row r="11" spans="1:13" ht="12.75" customHeight="1">
      <c r="A11" s="165" t="s">
        <v>167</v>
      </c>
      <c r="B11" s="165"/>
      <c r="C11" s="165"/>
      <c r="D11" s="165"/>
      <c r="E11" s="165"/>
      <c r="F11" s="165"/>
      <c r="G11" s="165"/>
      <c r="H11" s="165"/>
      <c r="I11" s="82">
        <v>115</v>
      </c>
      <c r="J11" s="85">
        <v>14484557</v>
      </c>
      <c r="K11" s="85">
        <v>-55532732</v>
      </c>
      <c r="L11" s="85">
        <v>227073833</v>
      </c>
      <c r="M11" s="85">
        <v>42195060</v>
      </c>
    </row>
    <row r="12" spans="1:13" ht="12.75" customHeight="1">
      <c r="A12" s="165" t="s">
        <v>168</v>
      </c>
      <c r="B12" s="165"/>
      <c r="C12" s="165"/>
      <c r="D12" s="165"/>
      <c r="E12" s="165"/>
      <c r="F12" s="165"/>
      <c r="G12" s="165"/>
      <c r="H12" s="165"/>
      <c r="I12" s="82">
        <v>116</v>
      </c>
      <c r="J12" s="123">
        <f>SUM(J13:J15)</f>
        <v>661925435</v>
      </c>
      <c r="K12" s="123">
        <f>SUM(K13:K15)</f>
        <v>275805409</v>
      </c>
      <c r="L12" s="123">
        <f>SUM(L13:L15)</f>
        <v>241365230</v>
      </c>
      <c r="M12" s="123">
        <f>SUM(M13:M15)</f>
        <v>76414878</v>
      </c>
    </row>
    <row r="13" spans="1:13" ht="12.75" customHeight="1">
      <c r="A13" s="162" t="s">
        <v>169</v>
      </c>
      <c r="B13" s="162"/>
      <c r="C13" s="162"/>
      <c r="D13" s="162"/>
      <c r="E13" s="162"/>
      <c r="F13" s="162"/>
      <c r="G13" s="162"/>
      <c r="H13" s="162"/>
      <c r="I13" s="82">
        <v>117</v>
      </c>
      <c r="J13" s="85">
        <v>348000746</v>
      </c>
      <c r="K13" s="85">
        <v>191732109</v>
      </c>
      <c r="L13" s="85">
        <v>55984921</v>
      </c>
      <c r="M13" s="85">
        <v>37181047</v>
      </c>
    </row>
    <row r="14" spans="1:13" ht="12.75" customHeight="1">
      <c r="A14" s="162" t="s">
        <v>170</v>
      </c>
      <c r="B14" s="162"/>
      <c r="C14" s="162"/>
      <c r="D14" s="162"/>
      <c r="E14" s="162"/>
      <c r="F14" s="162"/>
      <c r="G14" s="162"/>
      <c r="H14" s="162"/>
      <c r="I14" s="82">
        <v>118</v>
      </c>
      <c r="J14" s="85">
        <v>265200110</v>
      </c>
      <c r="K14" s="85">
        <v>61870202</v>
      </c>
      <c r="L14" s="85">
        <v>138986852</v>
      </c>
      <c r="M14" s="85">
        <v>22548348</v>
      </c>
    </row>
    <row r="15" spans="1:13" ht="12.75" customHeight="1">
      <c r="A15" s="162" t="s">
        <v>171</v>
      </c>
      <c r="B15" s="162"/>
      <c r="C15" s="162"/>
      <c r="D15" s="162"/>
      <c r="E15" s="162"/>
      <c r="F15" s="162"/>
      <c r="G15" s="162"/>
      <c r="H15" s="162"/>
      <c r="I15" s="82">
        <v>119</v>
      </c>
      <c r="J15" s="85">
        <v>48724579</v>
      </c>
      <c r="K15" s="85">
        <v>22203098</v>
      </c>
      <c r="L15" s="85">
        <v>46393457</v>
      </c>
      <c r="M15" s="85">
        <v>16685483</v>
      </c>
    </row>
    <row r="16" spans="1:13" ht="12.75" customHeight="1">
      <c r="A16" s="165" t="s">
        <v>172</v>
      </c>
      <c r="B16" s="165"/>
      <c r="C16" s="165"/>
      <c r="D16" s="165"/>
      <c r="E16" s="165"/>
      <c r="F16" s="165"/>
      <c r="G16" s="165"/>
      <c r="H16" s="165"/>
      <c r="I16" s="82">
        <v>120</v>
      </c>
      <c r="J16" s="123">
        <f>SUM(J17:J19)</f>
        <v>41483168</v>
      </c>
      <c r="K16" s="123">
        <f>SUM(K17:K19)</f>
        <v>15037750</v>
      </c>
      <c r="L16" s="123">
        <f>SUM(L17:L19)</f>
        <v>40382541</v>
      </c>
      <c r="M16" s="123">
        <f>SUM(M17:M19)</f>
        <v>15108879</v>
      </c>
    </row>
    <row r="17" spans="1:13" ht="12.75" customHeight="1">
      <c r="A17" s="162" t="s">
        <v>173</v>
      </c>
      <c r="B17" s="162"/>
      <c r="C17" s="162"/>
      <c r="D17" s="162"/>
      <c r="E17" s="162"/>
      <c r="F17" s="162"/>
      <c r="G17" s="162"/>
      <c r="H17" s="162"/>
      <c r="I17" s="82">
        <v>121</v>
      </c>
      <c r="J17" s="85">
        <v>26133214</v>
      </c>
      <c r="K17" s="85">
        <v>9429145</v>
      </c>
      <c r="L17" s="85">
        <v>25410209</v>
      </c>
      <c r="M17" s="85">
        <v>9379937</v>
      </c>
    </row>
    <row r="18" spans="1:13" ht="12.75" customHeight="1">
      <c r="A18" s="162" t="s">
        <v>174</v>
      </c>
      <c r="B18" s="162"/>
      <c r="C18" s="162"/>
      <c r="D18" s="162"/>
      <c r="E18" s="162"/>
      <c r="F18" s="162"/>
      <c r="G18" s="162"/>
      <c r="H18" s="162"/>
      <c r="I18" s="82">
        <v>122</v>
      </c>
      <c r="J18" s="85">
        <v>9402916</v>
      </c>
      <c r="K18" s="85">
        <v>3456592</v>
      </c>
      <c r="L18" s="85">
        <v>9268574</v>
      </c>
      <c r="M18" s="85">
        <v>3599827</v>
      </c>
    </row>
    <row r="19" spans="1:13" ht="12.75" customHeight="1">
      <c r="A19" s="162" t="s">
        <v>175</v>
      </c>
      <c r="B19" s="162"/>
      <c r="C19" s="162"/>
      <c r="D19" s="162"/>
      <c r="E19" s="162"/>
      <c r="F19" s="162"/>
      <c r="G19" s="162"/>
      <c r="H19" s="162"/>
      <c r="I19" s="82">
        <v>123</v>
      </c>
      <c r="J19" s="85">
        <v>5947038</v>
      </c>
      <c r="K19" s="85">
        <v>2152013</v>
      </c>
      <c r="L19" s="85">
        <v>5703758</v>
      </c>
      <c r="M19" s="85">
        <v>2129115</v>
      </c>
    </row>
    <row r="20" spans="1:13" ht="12.75" customHeight="1">
      <c r="A20" s="165" t="s">
        <v>176</v>
      </c>
      <c r="B20" s="165"/>
      <c r="C20" s="165"/>
      <c r="D20" s="165"/>
      <c r="E20" s="165"/>
      <c r="F20" s="165"/>
      <c r="G20" s="165"/>
      <c r="H20" s="165"/>
      <c r="I20" s="82">
        <v>124</v>
      </c>
      <c r="J20" s="121">
        <v>41496832</v>
      </c>
      <c r="K20" s="121">
        <v>14012747</v>
      </c>
      <c r="L20" s="121">
        <v>39450919</v>
      </c>
      <c r="M20" s="121">
        <v>13041578</v>
      </c>
    </row>
    <row r="21" spans="1:13" ht="12.75" customHeight="1">
      <c r="A21" s="165" t="s">
        <v>177</v>
      </c>
      <c r="B21" s="165"/>
      <c r="C21" s="165"/>
      <c r="D21" s="165"/>
      <c r="E21" s="165"/>
      <c r="F21" s="165"/>
      <c r="G21" s="165"/>
      <c r="H21" s="165"/>
      <c r="I21" s="82">
        <v>125</v>
      </c>
      <c r="J21" s="121">
        <v>20564189</v>
      </c>
      <c r="K21" s="121">
        <v>6494712</v>
      </c>
      <c r="L21" s="121">
        <v>11113359</v>
      </c>
      <c r="M21" s="121">
        <v>3147952</v>
      </c>
    </row>
    <row r="22" spans="1:13" ht="12.75" customHeight="1">
      <c r="A22" s="165" t="s">
        <v>178</v>
      </c>
      <c r="B22" s="165"/>
      <c r="C22" s="165"/>
      <c r="D22" s="165"/>
      <c r="E22" s="165"/>
      <c r="F22" s="165"/>
      <c r="G22" s="165"/>
      <c r="H22" s="165"/>
      <c r="I22" s="82">
        <v>126</v>
      </c>
      <c r="J22" s="123">
        <f>SUM(J23:J24)</f>
        <v>0</v>
      </c>
      <c r="K22" s="123">
        <f>SUM(K23:K24)</f>
        <v>0</v>
      </c>
      <c r="L22" s="123">
        <f>SUM(L23:L24)</f>
        <v>0</v>
      </c>
      <c r="M22" s="123">
        <f>SUM(M23:M24)</f>
        <v>0</v>
      </c>
    </row>
    <row r="23" spans="1:13" ht="12.75" customHeight="1">
      <c r="A23" s="162" t="s">
        <v>179</v>
      </c>
      <c r="B23" s="162"/>
      <c r="C23" s="162"/>
      <c r="D23" s="162"/>
      <c r="E23" s="162"/>
      <c r="F23" s="162"/>
      <c r="G23" s="162"/>
      <c r="H23" s="162"/>
      <c r="I23" s="82">
        <v>127</v>
      </c>
      <c r="J23" s="85"/>
      <c r="K23" s="85"/>
      <c r="L23" s="85"/>
      <c r="M23" s="85"/>
    </row>
    <row r="24" spans="1:13" ht="12.75" customHeight="1">
      <c r="A24" s="162" t="s">
        <v>180</v>
      </c>
      <c r="B24" s="162"/>
      <c r="C24" s="162"/>
      <c r="D24" s="162"/>
      <c r="E24" s="162"/>
      <c r="F24" s="162"/>
      <c r="G24" s="162"/>
      <c r="H24" s="162"/>
      <c r="I24" s="82">
        <v>128</v>
      </c>
      <c r="J24" s="85"/>
      <c r="K24" s="85"/>
      <c r="L24" s="85"/>
      <c r="M24" s="85"/>
    </row>
    <row r="25" spans="1:13" ht="12.75" customHeight="1">
      <c r="A25" s="165" t="s">
        <v>181</v>
      </c>
      <c r="B25" s="165"/>
      <c r="C25" s="165"/>
      <c r="D25" s="165"/>
      <c r="E25" s="165"/>
      <c r="F25" s="165"/>
      <c r="G25" s="165"/>
      <c r="H25" s="165"/>
      <c r="I25" s="82">
        <v>129</v>
      </c>
      <c r="J25" s="85"/>
      <c r="K25" s="85"/>
      <c r="L25" s="85"/>
      <c r="M25" s="85"/>
    </row>
    <row r="26" spans="1:13" ht="12.75" customHeight="1">
      <c r="A26" s="165" t="s">
        <v>182</v>
      </c>
      <c r="B26" s="165"/>
      <c r="C26" s="165"/>
      <c r="D26" s="165"/>
      <c r="E26" s="165"/>
      <c r="F26" s="165"/>
      <c r="G26" s="165"/>
      <c r="H26" s="165"/>
      <c r="I26" s="82">
        <v>130</v>
      </c>
      <c r="J26" s="121">
        <v>5604800</v>
      </c>
      <c r="K26" s="121">
        <v>1336233</v>
      </c>
      <c r="L26" s="121">
        <v>4891839</v>
      </c>
      <c r="M26" s="121">
        <v>992756</v>
      </c>
    </row>
    <row r="27" spans="1:13" ht="12.75" customHeight="1">
      <c r="A27" s="165" t="s">
        <v>183</v>
      </c>
      <c r="B27" s="165"/>
      <c r="C27" s="165"/>
      <c r="D27" s="165"/>
      <c r="E27" s="165"/>
      <c r="F27" s="165"/>
      <c r="G27" s="165"/>
      <c r="H27" s="165"/>
      <c r="I27" s="82">
        <v>131</v>
      </c>
      <c r="J27" s="123">
        <f>SUM(J28:J32)</f>
        <v>23050775</v>
      </c>
      <c r="K27" s="123">
        <f>SUM(K28:K32)</f>
        <v>3088602</v>
      </c>
      <c r="L27" s="123">
        <f>SUM(L28:L32)</f>
        <v>50157067</v>
      </c>
      <c r="M27" s="123">
        <f>SUM(M28:M32)</f>
        <v>3482554</v>
      </c>
    </row>
    <row r="28" spans="1:13" ht="23.25" customHeight="1">
      <c r="A28" s="165" t="s">
        <v>184</v>
      </c>
      <c r="B28" s="165"/>
      <c r="C28" s="165"/>
      <c r="D28" s="165"/>
      <c r="E28" s="165"/>
      <c r="F28" s="165"/>
      <c r="G28" s="165"/>
      <c r="H28" s="165"/>
      <c r="I28" s="82">
        <v>132</v>
      </c>
      <c r="J28" s="85">
        <v>597774</v>
      </c>
      <c r="K28" s="85">
        <v>512212</v>
      </c>
      <c r="L28" s="85">
        <v>768058</v>
      </c>
      <c r="M28" s="85">
        <v>467792</v>
      </c>
    </row>
    <row r="29" spans="1:13" ht="23.25" customHeight="1">
      <c r="A29" s="165" t="s">
        <v>185</v>
      </c>
      <c r="B29" s="165"/>
      <c r="C29" s="165"/>
      <c r="D29" s="165"/>
      <c r="E29" s="165"/>
      <c r="F29" s="165"/>
      <c r="G29" s="165"/>
      <c r="H29" s="165"/>
      <c r="I29" s="82">
        <v>133</v>
      </c>
      <c r="J29" s="85">
        <v>14261151</v>
      </c>
      <c r="K29" s="85">
        <v>1778642</v>
      </c>
      <c r="L29" s="85">
        <v>7942522</v>
      </c>
      <c r="M29" s="85">
        <v>920675</v>
      </c>
    </row>
    <row r="30" spans="1:13" ht="12.75" customHeight="1">
      <c r="A30" s="165" t="s">
        <v>186</v>
      </c>
      <c r="B30" s="165"/>
      <c r="C30" s="165"/>
      <c r="D30" s="165"/>
      <c r="E30" s="165"/>
      <c r="F30" s="165"/>
      <c r="G30" s="165"/>
      <c r="H30" s="165"/>
      <c r="I30" s="82">
        <v>134</v>
      </c>
      <c r="J30" s="85"/>
      <c r="K30" s="85"/>
      <c r="L30" s="85"/>
      <c r="M30" s="85"/>
    </row>
    <row r="31" spans="1:13" ht="12.75" customHeight="1">
      <c r="A31" s="165" t="s">
        <v>187</v>
      </c>
      <c r="B31" s="165"/>
      <c r="C31" s="165"/>
      <c r="D31" s="165"/>
      <c r="E31" s="165"/>
      <c r="F31" s="165"/>
      <c r="G31" s="165"/>
      <c r="H31" s="165"/>
      <c r="I31" s="82">
        <v>135</v>
      </c>
      <c r="J31" s="85"/>
      <c r="K31" s="85"/>
      <c r="L31" s="85">
        <v>300500</v>
      </c>
      <c r="M31" s="85">
        <v>150000</v>
      </c>
    </row>
    <row r="32" spans="1:13" ht="12.75" customHeight="1">
      <c r="A32" s="165" t="s">
        <v>188</v>
      </c>
      <c r="B32" s="165"/>
      <c r="C32" s="165"/>
      <c r="D32" s="165"/>
      <c r="E32" s="165"/>
      <c r="F32" s="165"/>
      <c r="G32" s="165"/>
      <c r="H32" s="165"/>
      <c r="I32" s="82">
        <v>136</v>
      </c>
      <c r="J32" s="85">
        <v>8191850</v>
      </c>
      <c r="K32" s="85">
        <v>797748</v>
      </c>
      <c r="L32" s="85">
        <v>41145987</v>
      </c>
      <c r="M32" s="85">
        <v>1944087</v>
      </c>
    </row>
    <row r="33" spans="1:13" ht="12.75" customHeight="1">
      <c r="A33" s="165" t="s">
        <v>189</v>
      </c>
      <c r="B33" s="165"/>
      <c r="C33" s="165"/>
      <c r="D33" s="165"/>
      <c r="E33" s="165"/>
      <c r="F33" s="165"/>
      <c r="G33" s="165"/>
      <c r="H33" s="165"/>
      <c r="I33" s="82">
        <v>137</v>
      </c>
      <c r="J33" s="123">
        <f>SUM(J34:J37)</f>
        <v>31323700</v>
      </c>
      <c r="K33" s="123">
        <f>SUM(K34:K37)</f>
        <v>14712438</v>
      </c>
      <c r="L33" s="123">
        <f>SUM(L34:L37)</f>
        <v>25669934</v>
      </c>
      <c r="M33" s="123">
        <f>SUM(M34:M37)</f>
        <v>9494491</v>
      </c>
    </row>
    <row r="34" spans="1:13" ht="12.75" customHeight="1">
      <c r="A34" s="165" t="s">
        <v>190</v>
      </c>
      <c r="B34" s="165"/>
      <c r="C34" s="165"/>
      <c r="D34" s="165"/>
      <c r="E34" s="165"/>
      <c r="F34" s="165"/>
      <c r="G34" s="165"/>
      <c r="H34" s="165"/>
      <c r="I34" s="82">
        <v>138</v>
      </c>
      <c r="J34" s="85">
        <v>689048</v>
      </c>
      <c r="K34" s="85"/>
      <c r="L34" s="85">
        <v>697678</v>
      </c>
      <c r="M34" s="85"/>
    </row>
    <row r="35" spans="1:13" ht="23.25" customHeight="1">
      <c r="A35" s="165" t="s">
        <v>191</v>
      </c>
      <c r="B35" s="165"/>
      <c r="C35" s="165"/>
      <c r="D35" s="165"/>
      <c r="E35" s="165"/>
      <c r="F35" s="165"/>
      <c r="G35" s="165"/>
      <c r="H35" s="165"/>
      <c r="I35" s="82">
        <v>139</v>
      </c>
      <c r="J35" s="85">
        <v>28485016</v>
      </c>
      <c r="K35" s="85">
        <v>13159734</v>
      </c>
      <c r="L35" s="85">
        <v>24972256</v>
      </c>
      <c r="M35" s="85">
        <v>9494491</v>
      </c>
    </row>
    <row r="36" spans="1:13" ht="12.75" customHeight="1">
      <c r="A36" s="165" t="s">
        <v>192</v>
      </c>
      <c r="B36" s="165"/>
      <c r="C36" s="165"/>
      <c r="D36" s="165"/>
      <c r="E36" s="165"/>
      <c r="F36" s="165"/>
      <c r="G36" s="165"/>
      <c r="H36" s="165"/>
      <c r="I36" s="82">
        <v>140</v>
      </c>
      <c r="J36" s="85"/>
      <c r="K36" s="85"/>
      <c r="L36" s="85"/>
      <c r="M36" s="85"/>
    </row>
    <row r="37" spans="1:13" ht="12.75" customHeight="1">
      <c r="A37" s="165" t="s">
        <v>193</v>
      </c>
      <c r="B37" s="165"/>
      <c r="C37" s="165"/>
      <c r="D37" s="165"/>
      <c r="E37" s="165"/>
      <c r="F37" s="165"/>
      <c r="G37" s="165"/>
      <c r="H37" s="165"/>
      <c r="I37" s="82">
        <v>141</v>
      </c>
      <c r="J37" s="85">
        <v>2149636</v>
      </c>
      <c r="K37" s="85">
        <v>1552704</v>
      </c>
      <c r="L37" s="85"/>
      <c r="M37" s="85"/>
    </row>
    <row r="38" spans="1:13" ht="12.75" customHeight="1">
      <c r="A38" s="165" t="s">
        <v>194</v>
      </c>
      <c r="B38" s="165"/>
      <c r="C38" s="165"/>
      <c r="D38" s="165"/>
      <c r="E38" s="165"/>
      <c r="F38" s="165"/>
      <c r="G38" s="165"/>
      <c r="H38" s="165"/>
      <c r="I38" s="82">
        <v>142</v>
      </c>
      <c r="J38" s="85"/>
      <c r="K38" s="85"/>
      <c r="L38" s="85"/>
      <c r="M38" s="85"/>
    </row>
    <row r="39" spans="1:13" ht="12.75" customHeight="1">
      <c r="A39" s="165" t="s">
        <v>195</v>
      </c>
      <c r="B39" s="165"/>
      <c r="C39" s="165"/>
      <c r="D39" s="165"/>
      <c r="E39" s="165"/>
      <c r="F39" s="165"/>
      <c r="G39" s="165"/>
      <c r="H39" s="165"/>
      <c r="I39" s="82">
        <v>143</v>
      </c>
      <c r="J39" s="85"/>
      <c r="K39" s="85"/>
      <c r="L39" s="85"/>
      <c r="M39" s="85"/>
    </row>
    <row r="40" spans="1:13" ht="12.75" customHeight="1">
      <c r="A40" s="165" t="s">
        <v>196</v>
      </c>
      <c r="B40" s="165"/>
      <c r="C40" s="165"/>
      <c r="D40" s="165"/>
      <c r="E40" s="165"/>
      <c r="F40" s="165"/>
      <c r="G40" s="165"/>
      <c r="H40" s="165"/>
      <c r="I40" s="82">
        <v>144</v>
      </c>
      <c r="J40" s="85"/>
      <c r="K40" s="85"/>
      <c r="L40" s="85"/>
      <c r="M40" s="85"/>
    </row>
    <row r="41" spans="1:13" ht="12.75" customHeight="1">
      <c r="A41" s="165" t="s">
        <v>197</v>
      </c>
      <c r="B41" s="165"/>
      <c r="C41" s="165"/>
      <c r="D41" s="165"/>
      <c r="E41" s="165"/>
      <c r="F41" s="165"/>
      <c r="G41" s="165"/>
      <c r="H41" s="165"/>
      <c r="I41" s="82">
        <v>145</v>
      </c>
      <c r="J41" s="85"/>
      <c r="K41" s="85"/>
      <c r="L41" s="85"/>
      <c r="M41" s="85"/>
    </row>
    <row r="42" spans="1:13" ht="12.75" customHeight="1">
      <c r="A42" s="165" t="s">
        <v>198</v>
      </c>
      <c r="B42" s="165"/>
      <c r="C42" s="165"/>
      <c r="D42" s="165"/>
      <c r="E42" s="165"/>
      <c r="F42" s="165"/>
      <c r="G42" s="165"/>
      <c r="H42" s="165"/>
      <c r="I42" s="82">
        <v>146</v>
      </c>
      <c r="J42" s="123">
        <f>J7+J27+J38+J40</f>
        <v>804107187</v>
      </c>
      <c r="K42" s="123">
        <f>K7+K27+K38+K40</f>
        <v>250479974</v>
      </c>
      <c r="L42" s="123">
        <f>L7+L27+L38+L40</f>
        <v>571292909</v>
      </c>
      <c r="M42" s="123">
        <f>M7+M27+M38+M40</f>
        <v>139868423</v>
      </c>
    </row>
    <row r="43" spans="1:13" ht="12.75" customHeight="1">
      <c r="A43" s="165" t="s">
        <v>199</v>
      </c>
      <c r="B43" s="165"/>
      <c r="C43" s="165"/>
      <c r="D43" s="165"/>
      <c r="E43" s="165"/>
      <c r="F43" s="165"/>
      <c r="G43" s="165"/>
      <c r="H43" s="165"/>
      <c r="I43" s="82">
        <v>147</v>
      </c>
      <c r="J43" s="123">
        <f>J10+J33+J39+J41</f>
        <v>816882681</v>
      </c>
      <c r="K43" s="123">
        <f>K10+K33+K39+K41</f>
        <v>271866557</v>
      </c>
      <c r="L43" s="123">
        <f>L10+L33+L39+L41</f>
        <v>589947655</v>
      </c>
      <c r="M43" s="123">
        <f>M10+M33+M39+M41</f>
        <v>160395594</v>
      </c>
    </row>
    <row r="44" spans="1:13" ht="12.75" customHeight="1">
      <c r="A44" s="165" t="s">
        <v>200</v>
      </c>
      <c r="B44" s="165"/>
      <c r="C44" s="165"/>
      <c r="D44" s="165"/>
      <c r="E44" s="165"/>
      <c r="F44" s="165"/>
      <c r="G44" s="165"/>
      <c r="H44" s="165"/>
      <c r="I44" s="82">
        <v>148</v>
      </c>
      <c r="J44" s="123">
        <f>J42-J43</f>
        <v>-12775494</v>
      </c>
      <c r="K44" s="123">
        <f>K42-K43</f>
        <v>-21386583</v>
      </c>
      <c r="L44" s="123">
        <f>L42-L43</f>
        <v>-18654746</v>
      </c>
      <c r="M44" s="123">
        <f>M42-M43</f>
        <v>-20527171</v>
      </c>
    </row>
    <row r="45" spans="1:13" ht="12.75" customHeight="1">
      <c r="A45" s="166" t="s">
        <v>201</v>
      </c>
      <c r="B45" s="166"/>
      <c r="C45" s="166"/>
      <c r="D45" s="166"/>
      <c r="E45" s="166"/>
      <c r="F45" s="166"/>
      <c r="G45" s="166"/>
      <c r="H45" s="166"/>
      <c r="I45" s="82">
        <v>149</v>
      </c>
      <c r="J45" s="124">
        <f>IF(J42&gt;J43,J42-J43,0)</f>
        <v>0</v>
      </c>
      <c r="K45" s="124">
        <f>IF(K42&gt;K43,K42-K43,0)</f>
        <v>0</v>
      </c>
      <c r="L45" s="124">
        <f>IF(L42&gt;L43,L42-L43,0)</f>
        <v>0</v>
      </c>
      <c r="M45" s="124">
        <f>IF(M42&gt;M43,M42-M43,0)</f>
        <v>0</v>
      </c>
    </row>
    <row r="46" spans="1:13" ht="12.75" customHeight="1">
      <c r="A46" s="166" t="s">
        <v>202</v>
      </c>
      <c r="B46" s="166"/>
      <c r="C46" s="166"/>
      <c r="D46" s="166"/>
      <c r="E46" s="166"/>
      <c r="F46" s="166"/>
      <c r="G46" s="166"/>
      <c r="H46" s="166"/>
      <c r="I46" s="82">
        <v>150</v>
      </c>
      <c r="J46" s="124">
        <f>IF(J43&gt;J42,J43-J42,0)</f>
        <v>12775494</v>
      </c>
      <c r="K46" s="124">
        <f>IF(K43&gt;K42,K43-K42,0)</f>
        <v>21386583</v>
      </c>
      <c r="L46" s="124">
        <f>IF(L43&gt;L42,L43-L42,0)</f>
        <v>18654746</v>
      </c>
      <c r="M46" s="124">
        <f>IF(M43&gt;M42,M43-M42,0)</f>
        <v>20527171</v>
      </c>
    </row>
    <row r="47" spans="1:13" ht="12.75" customHeight="1">
      <c r="A47" s="165" t="s">
        <v>203</v>
      </c>
      <c r="B47" s="165"/>
      <c r="C47" s="165"/>
      <c r="D47" s="165"/>
      <c r="E47" s="165"/>
      <c r="F47" s="165"/>
      <c r="G47" s="165"/>
      <c r="H47" s="165"/>
      <c r="I47" s="82">
        <v>151</v>
      </c>
      <c r="J47" s="85">
        <v>0</v>
      </c>
      <c r="K47" s="85">
        <v>0</v>
      </c>
      <c r="L47" s="85">
        <v>0</v>
      </c>
      <c r="M47" s="85">
        <v>0</v>
      </c>
    </row>
    <row r="48" spans="1:13" ht="12.75" customHeight="1">
      <c r="A48" s="165" t="s">
        <v>204</v>
      </c>
      <c r="B48" s="165"/>
      <c r="C48" s="165"/>
      <c r="D48" s="165"/>
      <c r="E48" s="165"/>
      <c r="F48" s="165"/>
      <c r="G48" s="165"/>
      <c r="H48" s="165"/>
      <c r="I48" s="82">
        <v>152</v>
      </c>
      <c r="J48" s="123">
        <f>J44-J47</f>
        <v>-12775494</v>
      </c>
      <c r="K48" s="123">
        <f>K44-K47</f>
        <v>-21386583</v>
      </c>
      <c r="L48" s="123">
        <f>L44-L47</f>
        <v>-18654746</v>
      </c>
      <c r="M48" s="123">
        <f>M44-M47</f>
        <v>-20527171</v>
      </c>
    </row>
    <row r="49" spans="1:13" ht="12.75" customHeight="1">
      <c r="A49" s="166" t="s">
        <v>205</v>
      </c>
      <c r="B49" s="166"/>
      <c r="C49" s="166"/>
      <c r="D49" s="166"/>
      <c r="E49" s="166"/>
      <c r="F49" s="166"/>
      <c r="G49" s="166"/>
      <c r="H49" s="166"/>
      <c r="I49" s="82">
        <v>153</v>
      </c>
      <c r="J49" s="124">
        <f>IF(J48&gt;0,J48,0)</f>
        <v>0</v>
      </c>
      <c r="K49" s="124">
        <f>IF(K48&gt;0,K48,0)</f>
        <v>0</v>
      </c>
      <c r="L49" s="124">
        <f>IF(L48&gt;0,L48,0)</f>
        <v>0</v>
      </c>
      <c r="M49" s="124">
        <f>IF(M48&gt;0,M48,0)</f>
        <v>0</v>
      </c>
    </row>
    <row r="50" spans="1:13" ht="12.75" customHeight="1">
      <c r="A50" s="179" t="s">
        <v>206</v>
      </c>
      <c r="B50" s="179"/>
      <c r="C50" s="179"/>
      <c r="D50" s="179"/>
      <c r="E50" s="179"/>
      <c r="F50" s="179"/>
      <c r="G50" s="179"/>
      <c r="H50" s="179"/>
      <c r="I50" s="87">
        <v>154</v>
      </c>
      <c r="J50" s="125">
        <f>IF(J48&lt;0,-J48,0)</f>
        <v>12775494</v>
      </c>
      <c r="K50" s="125">
        <f>IF(K48&lt;0,-K48,0)</f>
        <v>21386583</v>
      </c>
      <c r="L50" s="125">
        <f>IF(L48&lt;0,-L48,0)</f>
        <v>18654746</v>
      </c>
      <c r="M50" s="125">
        <f>IF(M48&lt;0,-M48,0)</f>
        <v>20527171</v>
      </c>
    </row>
    <row r="51" spans="1:13" ht="12.75" customHeight="1">
      <c r="A51" s="178" t="s">
        <v>207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</row>
    <row r="52" spans="1:13" ht="12.75" customHeight="1">
      <c r="A52" s="180" t="s">
        <v>208</v>
      </c>
      <c r="B52" s="180"/>
      <c r="C52" s="180"/>
      <c r="D52" s="180"/>
      <c r="E52" s="180"/>
      <c r="F52" s="180"/>
      <c r="G52" s="180"/>
      <c r="H52" s="180"/>
      <c r="I52" s="91"/>
      <c r="J52" s="91"/>
      <c r="K52" s="91"/>
      <c r="L52" s="91"/>
      <c r="M52" s="92"/>
    </row>
    <row r="53" spans="1:13" ht="12.75" customHeight="1">
      <c r="A53" s="177" t="s">
        <v>209</v>
      </c>
      <c r="B53" s="177"/>
      <c r="C53" s="177"/>
      <c r="D53" s="177"/>
      <c r="E53" s="177"/>
      <c r="F53" s="177"/>
      <c r="G53" s="177"/>
      <c r="H53" s="177"/>
      <c r="I53" s="82">
        <v>155</v>
      </c>
      <c r="J53" s="85">
        <v>-12708053</v>
      </c>
      <c r="K53" s="85">
        <v>-21403148</v>
      </c>
      <c r="L53" s="85">
        <v>-18482659</v>
      </c>
      <c r="M53" s="85">
        <v>-20266007</v>
      </c>
    </row>
    <row r="54" spans="1:13" ht="12.75" customHeight="1">
      <c r="A54" s="177" t="s">
        <v>210</v>
      </c>
      <c r="B54" s="177"/>
      <c r="C54" s="177"/>
      <c r="D54" s="177"/>
      <c r="E54" s="177"/>
      <c r="F54" s="177"/>
      <c r="G54" s="177"/>
      <c r="H54" s="177"/>
      <c r="I54" s="82">
        <v>156</v>
      </c>
      <c r="J54" s="88">
        <v>-67441</v>
      </c>
      <c r="K54" s="88">
        <v>16565</v>
      </c>
      <c r="L54" s="88">
        <v>-172087</v>
      </c>
      <c r="M54" s="88">
        <v>-261164</v>
      </c>
    </row>
    <row r="55" spans="1:13" ht="12.75" customHeight="1">
      <c r="A55" s="178" t="s">
        <v>211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</row>
    <row r="56" spans="1:13" ht="12.75" customHeight="1">
      <c r="A56" s="161" t="s">
        <v>212</v>
      </c>
      <c r="B56" s="161"/>
      <c r="C56" s="161"/>
      <c r="D56" s="161"/>
      <c r="E56" s="161"/>
      <c r="F56" s="161"/>
      <c r="G56" s="161"/>
      <c r="H56" s="161"/>
      <c r="I56" s="93">
        <v>157</v>
      </c>
      <c r="J56" s="94">
        <f>J48</f>
        <v>-12775494</v>
      </c>
      <c r="K56" s="94">
        <f>K48</f>
        <v>-21386583</v>
      </c>
      <c r="L56" s="94">
        <f>L48</f>
        <v>-18654746</v>
      </c>
      <c r="M56" s="94">
        <f>M48</f>
        <v>-20527171</v>
      </c>
    </row>
    <row r="57" spans="1:13" ht="12.75" customHeight="1">
      <c r="A57" s="165" t="s">
        <v>213</v>
      </c>
      <c r="B57" s="165"/>
      <c r="C57" s="165"/>
      <c r="D57" s="165"/>
      <c r="E57" s="165"/>
      <c r="F57" s="165"/>
      <c r="G57" s="165"/>
      <c r="H57" s="165"/>
      <c r="I57" s="82">
        <v>158</v>
      </c>
      <c r="J57" s="83">
        <f>SUM(J58:J64)</f>
        <v>0</v>
      </c>
      <c r="K57" s="83">
        <f>SUM(K58:K64)</f>
        <v>0</v>
      </c>
      <c r="L57" s="83">
        <f>SUM(L58:L64)</f>
        <v>0</v>
      </c>
      <c r="M57" s="83">
        <f>SUM(M58:M64)</f>
        <v>0</v>
      </c>
    </row>
    <row r="58" spans="1:13" ht="12.75" customHeight="1">
      <c r="A58" s="165" t="s">
        <v>214</v>
      </c>
      <c r="B58" s="165"/>
      <c r="C58" s="165"/>
      <c r="D58" s="165"/>
      <c r="E58" s="165"/>
      <c r="F58" s="165"/>
      <c r="G58" s="165"/>
      <c r="H58" s="165"/>
      <c r="I58" s="82">
        <v>159</v>
      </c>
      <c r="J58" s="85"/>
      <c r="K58" s="85"/>
      <c r="L58" s="85"/>
      <c r="M58" s="85"/>
    </row>
    <row r="59" spans="1:13" ht="23.25" customHeight="1">
      <c r="A59" s="165" t="s">
        <v>215</v>
      </c>
      <c r="B59" s="165"/>
      <c r="C59" s="165"/>
      <c r="D59" s="165"/>
      <c r="E59" s="165"/>
      <c r="F59" s="165"/>
      <c r="G59" s="165"/>
      <c r="H59" s="165"/>
      <c r="I59" s="82">
        <v>160</v>
      </c>
      <c r="J59" s="85"/>
      <c r="K59" s="85"/>
      <c r="L59" s="85"/>
      <c r="M59" s="85"/>
    </row>
    <row r="60" spans="1:13" ht="23.25" customHeight="1">
      <c r="A60" s="165" t="s">
        <v>216</v>
      </c>
      <c r="B60" s="165"/>
      <c r="C60" s="165"/>
      <c r="D60" s="165"/>
      <c r="E60" s="165"/>
      <c r="F60" s="165"/>
      <c r="G60" s="165"/>
      <c r="H60" s="165"/>
      <c r="I60" s="82">
        <v>161</v>
      </c>
      <c r="J60" s="85"/>
      <c r="K60" s="85"/>
      <c r="L60" s="85"/>
      <c r="M60" s="85"/>
    </row>
    <row r="61" spans="1:13" ht="12.75" customHeight="1">
      <c r="A61" s="165" t="s">
        <v>217</v>
      </c>
      <c r="B61" s="165"/>
      <c r="C61" s="165"/>
      <c r="D61" s="165"/>
      <c r="E61" s="165"/>
      <c r="F61" s="165"/>
      <c r="G61" s="165"/>
      <c r="H61" s="165"/>
      <c r="I61" s="82">
        <v>162</v>
      </c>
      <c r="J61" s="85"/>
      <c r="K61" s="85"/>
      <c r="L61" s="85"/>
      <c r="M61" s="85"/>
    </row>
    <row r="62" spans="1:13" ht="12.75" customHeight="1">
      <c r="A62" s="165" t="s">
        <v>218</v>
      </c>
      <c r="B62" s="165"/>
      <c r="C62" s="165"/>
      <c r="D62" s="165"/>
      <c r="E62" s="165"/>
      <c r="F62" s="165"/>
      <c r="G62" s="165"/>
      <c r="H62" s="165"/>
      <c r="I62" s="82">
        <v>163</v>
      </c>
      <c r="J62" s="85"/>
      <c r="K62" s="85"/>
      <c r="L62" s="85"/>
      <c r="M62" s="85"/>
    </row>
    <row r="63" spans="1:13" ht="12.75" customHeight="1">
      <c r="A63" s="165" t="s">
        <v>219</v>
      </c>
      <c r="B63" s="165"/>
      <c r="C63" s="165"/>
      <c r="D63" s="165"/>
      <c r="E63" s="165"/>
      <c r="F63" s="165"/>
      <c r="G63" s="165"/>
      <c r="H63" s="165"/>
      <c r="I63" s="82">
        <v>164</v>
      </c>
      <c r="J63" s="85"/>
      <c r="K63" s="85"/>
      <c r="L63" s="85"/>
      <c r="M63" s="85"/>
    </row>
    <row r="64" spans="1:13" ht="12.75" customHeight="1">
      <c r="A64" s="165" t="s">
        <v>220</v>
      </c>
      <c r="B64" s="165"/>
      <c r="C64" s="165"/>
      <c r="D64" s="165"/>
      <c r="E64" s="165"/>
      <c r="F64" s="165"/>
      <c r="G64" s="165"/>
      <c r="H64" s="165"/>
      <c r="I64" s="82">
        <v>165</v>
      </c>
      <c r="J64" s="85"/>
      <c r="K64" s="85"/>
      <c r="L64" s="85"/>
      <c r="M64" s="85"/>
    </row>
    <row r="65" spans="1:13" ht="12.75" customHeight="1">
      <c r="A65" s="165" t="s">
        <v>221</v>
      </c>
      <c r="B65" s="165"/>
      <c r="C65" s="165"/>
      <c r="D65" s="165"/>
      <c r="E65" s="165"/>
      <c r="F65" s="165"/>
      <c r="G65" s="165"/>
      <c r="H65" s="165"/>
      <c r="I65" s="82">
        <v>166</v>
      </c>
      <c r="J65" s="85"/>
      <c r="K65" s="85"/>
      <c r="L65" s="85"/>
      <c r="M65" s="85"/>
    </row>
    <row r="66" spans="1:13" ht="23.25" customHeight="1">
      <c r="A66" s="165" t="s">
        <v>222</v>
      </c>
      <c r="B66" s="165"/>
      <c r="C66" s="165"/>
      <c r="D66" s="165"/>
      <c r="E66" s="165"/>
      <c r="F66" s="165"/>
      <c r="G66" s="165"/>
      <c r="H66" s="165"/>
      <c r="I66" s="82">
        <v>167</v>
      </c>
      <c r="J66" s="83">
        <f>J57-J65</f>
        <v>0</v>
      </c>
      <c r="K66" s="83">
        <f>K57-K65</f>
        <v>0</v>
      </c>
      <c r="L66" s="83">
        <f>L57-L65</f>
        <v>0</v>
      </c>
      <c r="M66" s="83">
        <f>M57-M65</f>
        <v>0</v>
      </c>
    </row>
    <row r="67" spans="1:13" ht="12.75" customHeight="1">
      <c r="A67" s="165" t="s">
        <v>223</v>
      </c>
      <c r="B67" s="165"/>
      <c r="C67" s="165"/>
      <c r="D67" s="165"/>
      <c r="E67" s="165"/>
      <c r="F67" s="165"/>
      <c r="G67" s="165"/>
      <c r="H67" s="165"/>
      <c r="I67" s="82">
        <v>168</v>
      </c>
      <c r="J67" s="95">
        <f>J56+J66</f>
        <v>-12775494</v>
      </c>
      <c r="K67" s="95">
        <f>K56+K66</f>
        <v>-21386583</v>
      </c>
      <c r="L67" s="95">
        <f>L56+L66</f>
        <v>-18654746</v>
      </c>
      <c r="M67" s="95">
        <f>M56+M66</f>
        <v>-20527171</v>
      </c>
    </row>
    <row r="68" spans="1:13" ht="12.75" customHeight="1">
      <c r="A68" s="175" t="s">
        <v>224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</row>
    <row r="69" spans="1:13" ht="12.75" customHeight="1">
      <c r="A69" s="176" t="s">
        <v>225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</row>
    <row r="70" spans="1:13" ht="12.75" customHeight="1">
      <c r="A70" s="177" t="s">
        <v>209</v>
      </c>
      <c r="B70" s="177"/>
      <c r="C70" s="177"/>
      <c r="D70" s="177"/>
      <c r="E70" s="177"/>
      <c r="F70" s="177"/>
      <c r="G70" s="177"/>
      <c r="H70" s="177"/>
      <c r="I70" s="82">
        <v>169</v>
      </c>
      <c r="J70" s="85">
        <v>-12708053</v>
      </c>
      <c r="K70" s="85">
        <v>-21403148</v>
      </c>
      <c r="L70" s="85">
        <v>-18482659</v>
      </c>
      <c r="M70" s="85">
        <v>-20266007</v>
      </c>
    </row>
    <row r="71" spans="1:13" ht="12.75" customHeight="1">
      <c r="A71" s="174" t="s">
        <v>210</v>
      </c>
      <c r="B71" s="174"/>
      <c r="C71" s="174"/>
      <c r="D71" s="174"/>
      <c r="E71" s="174"/>
      <c r="F71" s="174"/>
      <c r="G71" s="174"/>
      <c r="H71" s="174"/>
      <c r="I71" s="86">
        <v>170</v>
      </c>
      <c r="J71" s="88">
        <v>-67441</v>
      </c>
      <c r="K71" s="88">
        <v>16565</v>
      </c>
      <c r="L71" s="88">
        <v>-172087</v>
      </c>
      <c r="M71" s="88">
        <v>-261164</v>
      </c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2">
    <dataValidation allowBlank="1" sqref="A1:I199 J8:M9 N1:IV199 J1:M6 J11:M11 J13:M15 J17:M21 J23:M26 J28:M32 J34:M41 J47:M47 J51:M199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7:M7 J10:M10 J12:M12 J42:M46 J48:M50 J27:M27 J22:M22 J33:M33 J16:M16">
      <formula1>0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6">
      <selection activeCell="J36" sqref="J36"/>
    </sheetView>
  </sheetViews>
  <sheetFormatPr defaultColWidth="9.140625" defaultRowHeight="12.75"/>
  <cols>
    <col min="1" max="1" width="9.140625" style="74" customWidth="1"/>
    <col min="2" max="2" width="8.7109375" style="74" customWidth="1"/>
    <col min="3" max="4" width="9.140625" style="74" customWidth="1"/>
    <col min="5" max="5" width="8.57421875" style="74" customWidth="1"/>
    <col min="6" max="7" width="9.140625" style="74" customWidth="1"/>
    <col min="8" max="8" width="7.57421875" style="74" customWidth="1"/>
    <col min="9" max="9" width="9.140625" style="74" customWidth="1"/>
    <col min="10" max="11" width="11.140625" style="74" bestFit="1" customWidth="1"/>
    <col min="12" max="16384" width="9.140625" style="74" customWidth="1"/>
  </cols>
  <sheetData>
    <row r="1" spans="1:11" ht="12.75" customHeight="1">
      <c r="A1" s="187" t="s">
        <v>226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 customHeight="1">
      <c r="A2" s="188" t="s">
        <v>351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2.75" customHeight="1">
      <c r="A3" s="189" t="s">
        <v>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23.25" customHeight="1">
      <c r="A4" s="190" t="s">
        <v>53</v>
      </c>
      <c r="B4" s="190"/>
      <c r="C4" s="190"/>
      <c r="D4" s="190"/>
      <c r="E4" s="190"/>
      <c r="F4" s="190"/>
      <c r="G4" s="190"/>
      <c r="H4" s="190"/>
      <c r="I4" s="96" t="s">
        <v>160</v>
      </c>
      <c r="J4" s="97" t="s">
        <v>55</v>
      </c>
      <c r="K4" s="97" t="s">
        <v>56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98">
        <v>2</v>
      </c>
      <c r="J5" s="99" t="s">
        <v>227</v>
      </c>
      <c r="K5" s="99" t="s">
        <v>228</v>
      </c>
    </row>
    <row r="6" spans="1:11" ht="12.75" customHeight="1">
      <c r="A6" s="160" t="s">
        <v>229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12.75" customHeight="1">
      <c r="A7" s="184" t="s">
        <v>230</v>
      </c>
      <c r="B7" s="184"/>
      <c r="C7" s="184"/>
      <c r="D7" s="184"/>
      <c r="E7" s="184"/>
      <c r="F7" s="184"/>
      <c r="G7" s="184"/>
      <c r="H7" s="184"/>
      <c r="I7" s="82">
        <v>1</v>
      </c>
      <c r="J7" s="85">
        <v>-12775494</v>
      </c>
      <c r="K7" s="85">
        <v>-18654745</v>
      </c>
    </row>
    <row r="8" spans="1:11" ht="12.75" customHeight="1">
      <c r="A8" s="184" t="s">
        <v>231</v>
      </c>
      <c r="B8" s="184"/>
      <c r="C8" s="184"/>
      <c r="D8" s="184"/>
      <c r="E8" s="184"/>
      <c r="F8" s="184"/>
      <c r="G8" s="184"/>
      <c r="H8" s="184"/>
      <c r="I8" s="82">
        <v>2</v>
      </c>
      <c r="J8" s="85">
        <v>41496832</v>
      </c>
      <c r="K8" s="85">
        <v>39450919</v>
      </c>
    </row>
    <row r="9" spans="1:11" ht="12.75" customHeight="1">
      <c r="A9" s="184" t="s">
        <v>232</v>
      </c>
      <c r="B9" s="184"/>
      <c r="C9" s="184"/>
      <c r="D9" s="184"/>
      <c r="E9" s="184"/>
      <c r="F9" s="184"/>
      <c r="G9" s="184"/>
      <c r="H9" s="184"/>
      <c r="I9" s="82">
        <v>3</v>
      </c>
      <c r="J9" s="85"/>
      <c r="K9" s="85">
        <v>22368</v>
      </c>
    </row>
    <row r="10" spans="1:11" ht="12.75" customHeight="1">
      <c r="A10" s="184" t="s">
        <v>233</v>
      </c>
      <c r="B10" s="184"/>
      <c r="C10" s="184"/>
      <c r="D10" s="184"/>
      <c r="E10" s="184"/>
      <c r="F10" s="184"/>
      <c r="G10" s="184"/>
      <c r="H10" s="184"/>
      <c r="I10" s="82">
        <v>4</v>
      </c>
      <c r="J10" s="85"/>
      <c r="K10" s="85">
        <v>6081554</v>
      </c>
    </row>
    <row r="11" spans="1:11" ht="12.75" customHeight="1">
      <c r="A11" s="184" t="s">
        <v>234</v>
      </c>
      <c r="B11" s="184"/>
      <c r="C11" s="184"/>
      <c r="D11" s="184"/>
      <c r="E11" s="184"/>
      <c r="F11" s="184"/>
      <c r="G11" s="184"/>
      <c r="H11" s="184"/>
      <c r="I11" s="82">
        <v>5</v>
      </c>
      <c r="J11" s="85">
        <v>138472677</v>
      </c>
      <c r="K11" s="85">
        <v>224164195</v>
      </c>
    </row>
    <row r="12" spans="1:11" ht="12.75" customHeight="1">
      <c r="A12" s="184" t="s">
        <v>235</v>
      </c>
      <c r="B12" s="184"/>
      <c r="C12" s="184"/>
      <c r="D12" s="184"/>
      <c r="E12" s="184"/>
      <c r="F12" s="184"/>
      <c r="G12" s="184"/>
      <c r="H12" s="184"/>
      <c r="I12" s="82">
        <v>6</v>
      </c>
      <c r="J12" s="85">
        <v>5334006</v>
      </c>
      <c r="K12" s="85">
        <v>108368</v>
      </c>
    </row>
    <row r="13" spans="1:11" ht="12.75" customHeight="1">
      <c r="A13" s="186" t="s">
        <v>236</v>
      </c>
      <c r="B13" s="186"/>
      <c r="C13" s="186"/>
      <c r="D13" s="186"/>
      <c r="E13" s="186"/>
      <c r="F13" s="186"/>
      <c r="G13" s="186"/>
      <c r="H13" s="186"/>
      <c r="I13" s="82">
        <v>7</v>
      </c>
      <c r="J13" s="83">
        <f>SUM(J7:J12)</f>
        <v>172528021</v>
      </c>
      <c r="K13" s="83">
        <f>SUM(K7:K12)</f>
        <v>251172659</v>
      </c>
    </row>
    <row r="14" spans="1:11" ht="12.75" customHeight="1">
      <c r="A14" s="184" t="s">
        <v>237</v>
      </c>
      <c r="B14" s="184"/>
      <c r="C14" s="184"/>
      <c r="D14" s="184"/>
      <c r="E14" s="184"/>
      <c r="F14" s="184"/>
      <c r="G14" s="184"/>
      <c r="H14" s="184"/>
      <c r="I14" s="82">
        <v>8</v>
      </c>
      <c r="J14" s="85">
        <v>176343697</v>
      </c>
      <c r="K14" s="85">
        <v>237098044</v>
      </c>
    </row>
    <row r="15" spans="1:11" ht="12.75" customHeight="1">
      <c r="A15" s="184" t="s">
        <v>238</v>
      </c>
      <c r="B15" s="184"/>
      <c r="C15" s="184"/>
      <c r="D15" s="184"/>
      <c r="E15" s="184"/>
      <c r="F15" s="184"/>
      <c r="G15" s="184"/>
      <c r="H15" s="184"/>
      <c r="I15" s="82">
        <v>9</v>
      </c>
      <c r="J15" s="85">
        <v>52797706</v>
      </c>
      <c r="K15" s="85">
        <v>8406800</v>
      </c>
    </row>
    <row r="16" spans="1:11" ht="12.75" customHeight="1">
      <c r="A16" s="184" t="s">
        <v>239</v>
      </c>
      <c r="B16" s="184"/>
      <c r="C16" s="184"/>
      <c r="D16" s="184"/>
      <c r="E16" s="184"/>
      <c r="F16" s="184"/>
      <c r="G16" s="184"/>
      <c r="H16" s="184"/>
      <c r="I16" s="82">
        <v>10</v>
      </c>
      <c r="J16" s="85">
        <v>47858973</v>
      </c>
      <c r="K16" s="85"/>
    </row>
    <row r="17" spans="1:11" ht="12.75" customHeight="1">
      <c r="A17" s="184" t="s">
        <v>240</v>
      </c>
      <c r="B17" s="184"/>
      <c r="C17" s="184"/>
      <c r="D17" s="184"/>
      <c r="E17" s="184"/>
      <c r="F17" s="184"/>
      <c r="G17" s="184"/>
      <c r="H17" s="184"/>
      <c r="I17" s="82">
        <v>11</v>
      </c>
      <c r="J17" s="85"/>
      <c r="K17" s="85">
        <v>23057076</v>
      </c>
    </row>
    <row r="18" spans="1:11" ht="12.75" customHeight="1">
      <c r="A18" s="186" t="s">
        <v>241</v>
      </c>
      <c r="B18" s="186"/>
      <c r="C18" s="186"/>
      <c r="D18" s="186"/>
      <c r="E18" s="186"/>
      <c r="F18" s="186"/>
      <c r="G18" s="186"/>
      <c r="H18" s="186"/>
      <c r="I18" s="82">
        <v>12</v>
      </c>
      <c r="J18" s="83">
        <f>SUM(J14:J17)</f>
        <v>277000376</v>
      </c>
      <c r="K18" s="83">
        <f>SUM(K14:K17)</f>
        <v>268561920</v>
      </c>
    </row>
    <row r="19" spans="1:11" ht="23.25" customHeight="1">
      <c r="A19" s="186" t="s">
        <v>242</v>
      </c>
      <c r="B19" s="186"/>
      <c r="C19" s="186"/>
      <c r="D19" s="186"/>
      <c r="E19" s="186"/>
      <c r="F19" s="186"/>
      <c r="G19" s="186"/>
      <c r="H19" s="186"/>
      <c r="I19" s="82">
        <v>13</v>
      </c>
      <c r="J19" s="83">
        <f>IF(J13&gt;J18,J13-J18,0)</f>
        <v>0</v>
      </c>
      <c r="K19" s="83">
        <f>IF(K13&gt;K18,K13-K18,0)</f>
        <v>0</v>
      </c>
    </row>
    <row r="20" spans="1:11" ht="23.25" customHeight="1">
      <c r="A20" s="186" t="s">
        <v>243</v>
      </c>
      <c r="B20" s="186"/>
      <c r="C20" s="186"/>
      <c r="D20" s="186"/>
      <c r="E20" s="186"/>
      <c r="F20" s="186"/>
      <c r="G20" s="186"/>
      <c r="H20" s="186"/>
      <c r="I20" s="82">
        <v>14</v>
      </c>
      <c r="J20" s="83">
        <f>IF(J18&gt;J13,J18-J13,0)</f>
        <v>104472355</v>
      </c>
      <c r="K20" s="83">
        <f>IF(K18&gt;K13,K18-K13,0)</f>
        <v>17389261</v>
      </c>
    </row>
    <row r="21" spans="1:11" ht="12.75" customHeight="1">
      <c r="A21" s="160" t="s">
        <v>244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12.75" customHeight="1">
      <c r="A22" s="184" t="s">
        <v>245</v>
      </c>
      <c r="B22" s="184"/>
      <c r="C22" s="184"/>
      <c r="D22" s="184"/>
      <c r="E22" s="184"/>
      <c r="F22" s="184"/>
      <c r="G22" s="184"/>
      <c r="H22" s="184"/>
      <c r="I22" s="82">
        <v>15</v>
      </c>
      <c r="J22" s="85">
        <v>122721</v>
      </c>
      <c r="K22" s="85">
        <v>28955</v>
      </c>
    </row>
    <row r="23" spans="1:11" ht="12.75" customHeight="1">
      <c r="A23" s="184" t="s">
        <v>246</v>
      </c>
      <c r="B23" s="184"/>
      <c r="C23" s="184"/>
      <c r="D23" s="184"/>
      <c r="E23" s="184"/>
      <c r="F23" s="184"/>
      <c r="G23" s="184"/>
      <c r="H23" s="184"/>
      <c r="I23" s="82">
        <v>16</v>
      </c>
      <c r="J23" s="85"/>
      <c r="K23" s="85"/>
    </row>
    <row r="24" spans="1:11" ht="12.75" customHeight="1">
      <c r="A24" s="184" t="s">
        <v>247</v>
      </c>
      <c r="B24" s="184"/>
      <c r="C24" s="184"/>
      <c r="D24" s="184"/>
      <c r="E24" s="184"/>
      <c r="F24" s="184"/>
      <c r="G24" s="184"/>
      <c r="H24" s="184"/>
      <c r="I24" s="82">
        <v>17</v>
      </c>
      <c r="J24" s="85">
        <v>631114</v>
      </c>
      <c r="K24" s="85">
        <v>7455010</v>
      </c>
    </row>
    <row r="25" spans="1:11" ht="12.75" customHeight="1">
      <c r="A25" s="184" t="s">
        <v>248</v>
      </c>
      <c r="B25" s="184"/>
      <c r="C25" s="184"/>
      <c r="D25" s="184"/>
      <c r="E25" s="184"/>
      <c r="F25" s="184"/>
      <c r="G25" s="184"/>
      <c r="H25" s="184"/>
      <c r="I25" s="82">
        <v>18</v>
      </c>
      <c r="J25" s="85">
        <v>77328</v>
      </c>
      <c r="K25" s="85">
        <v>75390</v>
      </c>
    </row>
    <row r="26" spans="1:11" ht="12.75" customHeight="1">
      <c r="A26" s="184" t="s">
        <v>249</v>
      </c>
      <c r="B26" s="184"/>
      <c r="C26" s="184"/>
      <c r="D26" s="184"/>
      <c r="E26" s="184"/>
      <c r="F26" s="184"/>
      <c r="G26" s="184"/>
      <c r="H26" s="184"/>
      <c r="I26" s="82">
        <v>19</v>
      </c>
      <c r="J26" s="85">
        <v>3379171</v>
      </c>
      <c r="K26" s="85">
        <v>1712675</v>
      </c>
    </row>
    <row r="27" spans="1:11" ht="12.75" customHeight="1">
      <c r="A27" s="186" t="s">
        <v>250</v>
      </c>
      <c r="B27" s="186"/>
      <c r="C27" s="186"/>
      <c r="D27" s="186"/>
      <c r="E27" s="186"/>
      <c r="F27" s="186"/>
      <c r="G27" s="186"/>
      <c r="H27" s="186"/>
      <c r="I27" s="82">
        <v>20</v>
      </c>
      <c r="J27" s="83">
        <f>SUM(J22:J26)</f>
        <v>4210334</v>
      </c>
      <c r="K27" s="83">
        <f>SUM(K22:K26)</f>
        <v>9272030</v>
      </c>
    </row>
    <row r="28" spans="1:11" ht="12.75" customHeight="1">
      <c r="A28" s="184" t="s">
        <v>251</v>
      </c>
      <c r="B28" s="184"/>
      <c r="C28" s="184"/>
      <c r="D28" s="184"/>
      <c r="E28" s="184"/>
      <c r="F28" s="184"/>
      <c r="G28" s="184"/>
      <c r="H28" s="184"/>
      <c r="I28" s="82">
        <v>21</v>
      </c>
      <c r="J28" s="85">
        <v>29016902</v>
      </c>
      <c r="K28" s="85">
        <v>17979346</v>
      </c>
    </row>
    <row r="29" spans="1:11" ht="12.75" customHeight="1">
      <c r="A29" s="184" t="s">
        <v>252</v>
      </c>
      <c r="B29" s="184"/>
      <c r="C29" s="184"/>
      <c r="D29" s="184"/>
      <c r="E29" s="184"/>
      <c r="F29" s="184"/>
      <c r="G29" s="184"/>
      <c r="H29" s="184"/>
      <c r="I29" s="82">
        <v>22</v>
      </c>
      <c r="J29" s="85"/>
      <c r="K29" s="85"/>
    </row>
    <row r="30" spans="1:11" ht="12.75" customHeight="1">
      <c r="A30" s="184" t="s">
        <v>253</v>
      </c>
      <c r="B30" s="184"/>
      <c r="C30" s="184"/>
      <c r="D30" s="184"/>
      <c r="E30" s="184"/>
      <c r="F30" s="184"/>
      <c r="G30" s="184"/>
      <c r="H30" s="184"/>
      <c r="I30" s="82">
        <v>23</v>
      </c>
      <c r="J30" s="85">
        <v>3947275</v>
      </c>
      <c r="K30" s="85">
        <v>11107327</v>
      </c>
    </row>
    <row r="31" spans="1:11" ht="12.75" customHeight="1">
      <c r="A31" s="186" t="s">
        <v>254</v>
      </c>
      <c r="B31" s="186"/>
      <c r="C31" s="186"/>
      <c r="D31" s="186"/>
      <c r="E31" s="186"/>
      <c r="F31" s="186"/>
      <c r="G31" s="186"/>
      <c r="H31" s="186"/>
      <c r="I31" s="82">
        <v>24</v>
      </c>
      <c r="J31" s="83">
        <f>SUM(J28:J30)</f>
        <v>32964177</v>
      </c>
      <c r="K31" s="83">
        <f>SUM(K28:K30)</f>
        <v>29086673</v>
      </c>
    </row>
    <row r="32" spans="1:11" ht="23.25" customHeight="1">
      <c r="A32" s="186" t="s">
        <v>255</v>
      </c>
      <c r="B32" s="186"/>
      <c r="C32" s="186"/>
      <c r="D32" s="186"/>
      <c r="E32" s="186"/>
      <c r="F32" s="186"/>
      <c r="G32" s="186"/>
      <c r="H32" s="186"/>
      <c r="I32" s="82">
        <v>25</v>
      </c>
      <c r="J32" s="83">
        <f>IF(J27&gt;J31,J27-J31,0)</f>
        <v>0</v>
      </c>
      <c r="K32" s="83">
        <f>IF(K27&gt;K31,K27-K31,0)</f>
        <v>0</v>
      </c>
    </row>
    <row r="33" spans="1:11" ht="23.25" customHeight="1">
      <c r="A33" s="186" t="s">
        <v>256</v>
      </c>
      <c r="B33" s="186"/>
      <c r="C33" s="186"/>
      <c r="D33" s="186"/>
      <c r="E33" s="186"/>
      <c r="F33" s="186"/>
      <c r="G33" s="186"/>
      <c r="H33" s="186"/>
      <c r="I33" s="82">
        <v>26</v>
      </c>
      <c r="J33" s="83">
        <f>IF(J31&gt;J27,J31-J27,0)</f>
        <v>28753843</v>
      </c>
      <c r="K33" s="83">
        <f>IF(K31&gt;K27,K31-K27,0)</f>
        <v>19814643</v>
      </c>
    </row>
    <row r="34" spans="1:11" ht="12.75" customHeight="1">
      <c r="A34" s="160" t="s">
        <v>257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</row>
    <row r="35" spans="1:11" ht="12.75" customHeight="1">
      <c r="A35" s="184" t="s">
        <v>258</v>
      </c>
      <c r="B35" s="184"/>
      <c r="C35" s="184"/>
      <c r="D35" s="184"/>
      <c r="E35" s="184"/>
      <c r="F35" s="184"/>
      <c r="G35" s="184"/>
      <c r="H35" s="184"/>
      <c r="I35" s="82">
        <v>27</v>
      </c>
      <c r="J35" s="85"/>
      <c r="K35" s="85"/>
    </row>
    <row r="36" spans="1:11" ht="12.75" customHeight="1">
      <c r="A36" s="184" t="s">
        <v>259</v>
      </c>
      <c r="B36" s="184"/>
      <c r="C36" s="184"/>
      <c r="D36" s="184"/>
      <c r="E36" s="184"/>
      <c r="F36" s="184"/>
      <c r="G36" s="184"/>
      <c r="H36" s="184"/>
      <c r="I36" s="82">
        <v>28</v>
      </c>
      <c r="J36" s="85">
        <v>335052690</v>
      </c>
      <c r="K36" s="85">
        <v>386781675</v>
      </c>
    </row>
    <row r="37" spans="1:11" ht="12.75" customHeight="1">
      <c r="A37" s="184" t="s">
        <v>260</v>
      </c>
      <c r="B37" s="184"/>
      <c r="C37" s="184"/>
      <c r="D37" s="184"/>
      <c r="E37" s="184"/>
      <c r="F37" s="184"/>
      <c r="G37" s="184"/>
      <c r="H37" s="184"/>
      <c r="I37" s="82">
        <v>29</v>
      </c>
      <c r="J37" s="85">
        <v>8014353</v>
      </c>
      <c r="K37" s="85">
        <v>5500000</v>
      </c>
    </row>
    <row r="38" spans="1:11" ht="12.75" customHeight="1">
      <c r="A38" s="186" t="s">
        <v>261</v>
      </c>
      <c r="B38" s="186"/>
      <c r="C38" s="186"/>
      <c r="D38" s="186"/>
      <c r="E38" s="186"/>
      <c r="F38" s="186"/>
      <c r="G38" s="186"/>
      <c r="H38" s="186"/>
      <c r="I38" s="82">
        <v>30</v>
      </c>
      <c r="J38" s="83">
        <f>SUM(J35:J37)</f>
        <v>343067043</v>
      </c>
      <c r="K38" s="83">
        <f>SUM(K35:K37)</f>
        <v>392281675</v>
      </c>
    </row>
    <row r="39" spans="1:11" ht="12.75" customHeight="1">
      <c r="A39" s="184" t="s">
        <v>262</v>
      </c>
      <c r="B39" s="184"/>
      <c r="C39" s="184"/>
      <c r="D39" s="184"/>
      <c r="E39" s="184"/>
      <c r="F39" s="184"/>
      <c r="G39" s="184"/>
      <c r="H39" s="184"/>
      <c r="I39" s="82">
        <v>31</v>
      </c>
      <c r="J39" s="85">
        <v>201153730</v>
      </c>
      <c r="K39" s="85">
        <v>377423860</v>
      </c>
    </row>
    <row r="40" spans="1:11" ht="12.75" customHeight="1">
      <c r="A40" s="184" t="s">
        <v>263</v>
      </c>
      <c r="B40" s="184"/>
      <c r="C40" s="184"/>
      <c r="D40" s="184"/>
      <c r="E40" s="184"/>
      <c r="F40" s="184"/>
      <c r="G40" s="184"/>
      <c r="H40" s="184"/>
      <c r="I40" s="82">
        <v>32</v>
      </c>
      <c r="J40" s="85"/>
      <c r="K40" s="85"/>
    </row>
    <row r="41" spans="1:11" ht="12.75" customHeight="1">
      <c r="A41" s="184" t="s">
        <v>264</v>
      </c>
      <c r="B41" s="184"/>
      <c r="C41" s="184"/>
      <c r="D41" s="184"/>
      <c r="E41" s="184"/>
      <c r="F41" s="184"/>
      <c r="G41" s="184"/>
      <c r="H41" s="184"/>
      <c r="I41" s="82">
        <v>33</v>
      </c>
      <c r="J41" s="85">
        <v>2469335</v>
      </c>
      <c r="K41" s="85">
        <v>563525</v>
      </c>
    </row>
    <row r="42" spans="1:11" ht="12.75" customHeight="1">
      <c r="A42" s="184" t="s">
        <v>265</v>
      </c>
      <c r="B42" s="184"/>
      <c r="C42" s="184"/>
      <c r="D42" s="184"/>
      <c r="E42" s="184"/>
      <c r="F42" s="184"/>
      <c r="G42" s="184"/>
      <c r="H42" s="184"/>
      <c r="I42" s="82">
        <v>34</v>
      </c>
      <c r="J42" s="85"/>
      <c r="K42" s="85">
        <v>4635120</v>
      </c>
    </row>
    <row r="43" spans="1:11" ht="12.75" customHeight="1">
      <c r="A43" s="184" t="s">
        <v>266</v>
      </c>
      <c r="B43" s="184"/>
      <c r="C43" s="184"/>
      <c r="D43" s="184"/>
      <c r="E43" s="184"/>
      <c r="F43" s="184"/>
      <c r="G43" s="184"/>
      <c r="H43" s="184"/>
      <c r="I43" s="82">
        <v>35</v>
      </c>
      <c r="J43" s="85">
        <v>500000</v>
      </c>
      <c r="K43" s="85">
        <v>13573169</v>
      </c>
    </row>
    <row r="44" spans="1:11" ht="12.75" customHeight="1">
      <c r="A44" s="186" t="s">
        <v>267</v>
      </c>
      <c r="B44" s="186"/>
      <c r="C44" s="186"/>
      <c r="D44" s="186"/>
      <c r="E44" s="186"/>
      <c r="F44" s="186"/>
      <c r="G44" s="186"/>
      <c r="H44" s="186"/>
      <c r="I44" s="82">
        <v>36</v>
      </c>
      <c r="J44" s="83">
        <f>SUM(J39:J43)</f>
        <v>204123065</v>
      </c>
      <c r="K44" s="83">
        <f>SUM(K39:K43)</f>
        <v>396195674</v>
      </c>
    </row>
    <row r="45" spans="1:11" ht="23.25" customHeight="1">
      <c r="A45" s="186" t="s">
        <v>268</v>
      </c>
      <c r="B45" s="186"/>
      <c r="C45" s="186"/>
      <c r="D45" s="186"/>
      <c r="E45" s="186"/>
      <c r="F45" s="186"/>
      <c r="G45" s="186"/>
      <c r="H45" s="186"/>
      <c r="I45" s="82">
        <v>37</v>
      </c>
      <c r="J45" s="83">
        <f>IF(J38&gt;J44,J38-J44,0)</f>
        <v>138943978</v>
      </c>
      <c r="K45" s="83">
        <f>IF(K38&gt;K44,K38-K44,0)</f>
        <v>0</v>
      </c>
    </row>
    <row r="46" spans="1:11" ht="12.75" customHeight="1">
      <c r="A46" s="186" t="s">
        <v>269</v>
      </c>
      <c r="B46" s="186"/>
      <c r="C46" s="186"/>
      <c r="D46" s="186"/>
      <c r="E46" s="186"/>
      <c r="F46" s="186"/>
      <c r="G46" s="186"/>
      <c r="H46" s="186"/>
      <c r="I46" s="82">
        <v>38</v>
      </c>
      <c r="J46" s="83">
        <f>IF(J44&gt;J38,J44-J38,0)</f>
        <v>0</v>
      </c>
      <c r="K46" s="83">
        <f>IF(K44&gt;K38,K44-K38,0)</f>
        <v>3913999</v>
      </c>
    </row>
    <row r="47" spans="1:11" ht="12.75" customHeight="1">
      <c r="A47" s="184" t="s">
        <v>270</v>
      </c>
      <c r="B47" s="184"/>
      <c r="C47" s="184"/>
      <c r="D47" s="184"/>
      <c r="E47" s="184"/>
      <c r="F47" s="184"/>
      <c r="G47" s="184"/>
      <c r="H47" s="184"/>
      <c r="I47" s="82">
        <v>39</v>
      </c>
      <c r="J47" s="84">
        <f>IF(J19-J20+J32-J33+J45-J46&gt;0,J19-J20+J32-J33+J45-J46,0)</f>
        <v>5717780</v>
      </c>
      <c r="K47" s="84">
        <f>IF(K19-K20+K32-K33+K45-K46&gt;0,K19-K20+K32-K33+K45-K46,0)</f>
        <v>0</v>
      </c>
    </row>
    <row r="48" spans="1:11" ht="12.75" customHeight="1">
      <c r="A48" s="184" t="s">
        <v>271</v>
      </c>
      <c r="B48" s="184"/>
      <c r="C48" s="184"/>
      <c r="D48" s="184"/>
      <c r="E48" s="184"/>
      <c r="F48" s="184"/>
      <c r="G48" s="184"/>
      <c r="H48" s="184"/>
      <c r="I48" s="82">
        <v>40</v>
      </c>
      <c r="J48" s="84">
        <f>IF(J20-J19+J33-J32+J46-J45&gt;0,J20-J19+J33-J32+J46-J45,0)</f>
        <v>0</v>
      </c>
      <c r="K48" s="84">
        <f>IF(K20-K19+K33-K32+K46-K45&gt;0,K20-K19+K33-K32+K46-K45,0)</f>
        <v>41117903</v>
      </c>
    </row>
    <row r="49" spans="1:11" ht="12.75" customHeight="1">
      <c r="A49" s="184" t="s">
        <v>272</v>
      </c>
      <c r="B49" s="184"/>
      <c r="C49" s="184"/>
      <c r="D49" s="184"/>
      <c r="E49" s="184"/>
      <c r="F49" s="184"/>
      <c r="G49" s="184"/>
      <c r="H49" s="184"/>
      <c r="I49" s="82">
        <v>41</v>
      </c>
      <c r="J49" s="85">
        <v>27869646</v>
      </c>
      <c r="K49" s="85">
        <v>72100347</v>
      </c>
    </row>
    <row r="50" spans="1:11" ht="12.75" customHeight="1">
      <c r="A50" s="184" t="s">
        <v>273</v>
      </c>
      <c r="B50" s="184"/>
      <c r="C50" s="184"/>
      <c r="D50" s="184"/>
      <c r="E50" s="184"/>
      <c r="F50" s="184"/>
      <c r="G50" s="184"/>
      <c r="H50" s="184"/>
      <c r="I50" s="82">
        <v>42</v>
      </c>
      <c r="J50" s="120">
        <f>J47</f>
        <v>5717780</v>
      </c>
      <c r="K50" s="120">
        <f>K47</f>
        <v>0</v>
      </c>
    </row>
    <row r="51" spans="1:11" ht="12.75" customHeight="1">
      <c r="A51" s="184" t="s">
        <v>274</v>
      </c>
      <c r="B51" s="184"/>
      <c r="C51" s="184"/>
      <c r="D51" s="184"/>
      <c r="E51" s="184"/>
      <c r="F51" s="184"/>
      <c r="G51" s="184"/>
      <c r="H51" s="184"/>
      <c r="I51" s="82">
        <v>43</v>
      </c>
      <c r="J51" s="85">
        <f>J48</f>
        <v>0</v>
      </c>
      <c r="K51" s="85">
        <f>K48</f>
        <v>41117903</v>
      </c>
    </row>
    <row r="52" spans="1:11" ht="12.75" customHeight="1">
      <c r="A52" s="185" t="s">
        <v>275</v>
      </c>
      <c r="B52" s="185"/>
      <c r="C52" s="185"/>
      <c r="D52" s="185"/>
      <c r="E52" s="185"/>
      <c r="F52" s="185"/>
      <c r="G52" s="185"/>
      <c r="H52" s="185"/>
      <c r="I52" s="86">
        <v>44</v>
      </c>
      <c r="J52" s="90">
        <f>J49+J50-J51</f>
        <v>33587426</v>
      </c>
      <c r="K52" s="90">
        <f>K49+K50-K51</f>
        <v>30982444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1">
    <dataValidation allowBlank="1" sqref="A1:IV180">
      <formula1>0</formula1>
      <formula2>0</formula2>
    </dataValidation>
  </dataValidations>
  <printOptions/>
  <pageMargins left="0.75" right="0.75" top="1" bottom="1" header="0.5118055555555555" footer="0.5118055555555555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87" t="s">
        <v>276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 customHeight="1">
      <c r="A2" s="193" t="s">
        <v>277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 customHeight="1">
      <c r="A3" s="189" t="s">
        <v>278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33.75" customHeight="1">
      <c r="A4" s="190" t="s">
        <v>53</v>
      </c>
      <c r="B4" s="190"/>
      <c r="C4" s="190"/>
      <c r="D4" s="190"/>
      <c r="E4" s="190"/>
      <c r="F4" s="190"/>
      <c r="G4" s="190"/>
      <c r="H4" s="190"/>
      <c r="I4" s="96" t="s">
        <v>160</v>
      </c>
      <c r="J4" s="97" t="s">
        <v>55</v>
      </c>
      <c r="K4" s="97" t="s">
        <v>56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103">
        <v>2</v>
      </c>
      <c r="J5" s="104" t="s">
        <v>227</v>
      </c>
      <c r="K5" s="104" t="s">
        <v>228</v>
      </c>
    </row>
    <row r="6" spans="1:11" ht="12.75" customHeight="1">
      <c r="A6" s="160" t="s">
        <v>229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12.75" customHeight="1">
      <c r="A7" s="184" t="s">
        <v>279</v>
      </c>
      <c r="B7" s="184"/>
      <c r="C7" s="184"/>
      <c r="D7" s="184"/>
      <c r="E7" s="184"/>
      <c r="F7" s="184"/>
      <c r="G7" s="184"/>
      <c r="H7" s="184"/>
      <c r="I7" s="82">
        <v>1</v>
      </c>
      <c r="J7" s="100"/>
      <c r="K7" s="85"/>
    </row>
    <row r="8" spans="1:11" ht="12.75" customHeight="1">
      <c r="A8" s="184" t="s">
        <v>280</v>
      </c>
      <c r="B8" s="184"/>
      <c r="C8" s="184"/>
      <c r="D8" s="184"/>
      <c r="E8" s="184"/>
      <c r="F8" s="184"/>
      <c r="G8" s="184"/>
      <c r="H8" s="184"/>
      <c r="I8" s="82">
        <v>2</v>
      </c>
      <c r="J8" s="100"/>
      <c r="K8" s="85"/>
    </row>
    <row r="9" spans="1:11" ht="12.75" customHeight="1">
      <c r="A9" s="184" t="s">
        <v>281</v>
      </c>
      <c r="B9" s="184"/>
      <c r="C9" s="184"/>
      <c r="D9" s="184"/>
      <c r="E9" s="184"/>
      <c r="F9" s="184"/>
      <c r="G9" s="184"/>
      <c r="H9" s="184"/>
      <c r="I9" s="82">
        <v>3</v>
      </c>
      <c r="J9" s="100"/>
      <c r="K9" s="85"/>
    </row>
    <row r="10" spans="1:11" ht="12.75" customHeight="1">
      <c r="A10" s="184" t="s">
        <v>282</v>
      </c>
      <c r="B10" s="184"/>
      <c r="C10" s="184"/>
      <c r="D10" s="184"/>
      <c r="E10" s="184"/>
      <c r="F10" s="184"/>
      <c r="G10" s="184"/>
      <c r="H10" s="184"/>
      <c r="I10" s="82">
        <v>4</v>
      </c>
      <c r="J10" s="100"/>
      <c r="K10" s="85"/>
    </row>
    <row r="11" spans="1:11" ht="12.75" customHeight="1">
      <c r="A11" s="184" t="s">
        <v>283</v>
      </c>
      <c r="B11" s="184"/>
      <c r="C11" s="184"/>
      <c r="D11" s="184"/>
      <c r="E11" s="184"/>
      <c r="F11" s="184"/>
      <c r="G11" s="184"/>
      <c r="H11" s="184"/>
      <c r="I11" s="82">
        <v>5</v>
      </c>
      <c r="J11" s="100"/>
      <c r="K11" s="85"/>
    </row>
    <row r="12" spans="1:11" ht="12.75" customHeight="1">
      <c r="A12" s="186" t="s">
        <v>284</v>
      </c>
      <c r="B12" s="186"/>
      <c r="C12" s="186"/>
      <c r="D12" s="186"/>
      <c r="E12" s="186"/>
      <c r="F12" s="186"/>
      <c r="G12" s="186"/>
      <c r="H12" s="186"/>
      <c r="I12" s="82">
        <v>6</v>
      </c>
      <c r="J12" s="101">
        <f>SUM(J7:J11)</f>
        <v>0</v>
      </c>
      <c r="K12" s="84">
        <f>SUM(K7:K11)</f>
        <v>0</v>
      </c>
    </row>
    <row r="13" spans="1:11" ht="12.75" customHeight="1">
      <c r="A13" s="184" t="s">
        <v>285</v>
      </c>
      <c r="B13" s="184"/>
      <c r="C13" s="184"/>
      <c r="D13" s="184"/>
      <c r="E13" s="184"/>
      <c r="F13" s="184"/>
      <c r="G13" s="184"/>
      <c r="H13" s="184"/>
      <c r="I13" s="82">
        <v>7</v>
      </c>
      <c r="J13" s="100"/>
      <c r="K13" s="85"/>
    </row>
    <row r="14" spans="1:11" ht="12.75" customHeight="1">
      <c r="A14" s="184" t="s">
        <v>286</v>
      </c>
      <c r="B14" s="184"/>
      <c r="C14" s="184"/>
      <c r="D14" s="184"/>
      <c r="E14" s="184"/>
      <c r="F14" s="184"/>
      <c r="G14" s="184"/>
      <c r="H14" s="184"/>
      <c r="I14" s="82">
        <v>8</v>
      </c>
      <c r="J14" s="100"/>
      <c r="K14" s="85"/>
    </row>
    <row r="15" spans="1:11" ht="12.75" customHeight="1">
      <c r="A15" s="184" t="s">
        <v>287</v>
      </c>
      <c r="B15" s="184"/>
      <c r="C15" s="184"/>
      <c r="D15" s="184"/>
      <c r="E15" s="184"/>
      <c r="F15" s="184"/>
      <c r="G15" s="184"/>
      <c r="H15" s="184"/>
      <c r="I15" s="82">
        <v>9</v>
      </c>
      <c r="J15" s="100"/>
      <c r="K15" s="85"/>
    </row>
    <row r="16" spans="1:11" ht="12.75" customHeight="1">
      <c r="A16" s="184" t="s">
        <v>288</v>
      </c>
      <c r="B16" s="184"/>
      <c r="C16" s="184"/>
      <c r="D16" s="184"/>
      <c r="E16" s="184"/>
      <c r="F16" s="184"/>
      <c r="G16" s="184"/>
      <c r="H16" s="184"/>
      <c r="I16" s="82">
        <v>10</v>
      </c>
      <c r="J16" s="100"/>
      <c r="K16" s="85"/>
    </row>
    <row r="17" spans="1:11" ht="12.75" customHeight="1">
      <c r="A17" s="184" t="s">
        <v>289</v>
      </c>
      <c r="B17" s="184"/>
      <c r="C17" s="184"/>
      <c r="D17" s="184"/>
      <c r="E17" s="184"/>
      <c r="F17" s="184"/>
      <c r="G17" s="184"/>
      <c r="H17" s="184"/>
      <c r="I17" s="82">
        <v>11</v>
      </c>
      <c r="J17" s="100"/>
      <c r="K17" s="85"/>
    </row>
    <row r="18" spans="1:11" ht="12.75" customHeight="1">
      <c r="A18" s="184" t="s">
        <v>290</v>
      </c>
      <c r="B18" s="184"/>
      <c r="C18" s="184"/>
      <c r="D18" s="184"/>
      <c r="E18" s="184"/>
      <c r="F18" s="184"/>
      <c r="G18" s="184"/>
      <c r="H18" s="184"/>
      <c r="I18" s="82">
        <v>12</v>
      </c>
      <c r="J18" s="100"/>
      <c r="K18" s="85"/>
    </row>
    <row r="19" spans="1:11" ht="12.75" customHeight="1">
      <c r="A19" s="186" t="s">
        <v>291</v>
      </c>
      <c r="B19" s="186"/>
      <c r="C19" s="186"/>
      <c r="D19" s="186"/>
      <c r="E19" s="186"/>
      <c r="F19" s="186"/>
      <c r="G19" s="186"/>
      <c r="H19" s="186"/>
      <c r="I19" s="82">
        <v>13</v>
      </c>
      <c r="J19" s="101">
        <f>SUM(J13:J18)</f>
        <v>0</v>
      </c>
      <c r="K19" s="84">
        <f>SUM(K13:K18)</f>
        <v>0</v>
      </c>
    </row>
    <row r="20" spans="1:11" ht="23.25" customHeight="1">
      <c r="A20" s="165" t="s">
        <v>292</v>
      </c>
      <c r="B20" s="165"/>
      <c r="C20" s="165"/>
      <c r="D20" s="165"/>
      <c r="E20" s="165"/>
      <c r="F20" s="165"/>
      <c r="G20" s="165"/>
      <c r="H20" s="165"/>
      <c r="I20" s="82">
        <v>14</v>
      </c>
      <c r="J20" s="101">
        <f>IF(J12&gt;J19,J12-J19,0)</f>
        <v>0</v>
      </c>
      <c r="K20" s="84">
        <f>IF(K12&gt;K19,K12-K19,0)</f>
        <v>0</v>
      </c>
    </row>
    <row r="21" spans="1:11" ht="23.25" customHeight="1">
      <c r="A21" s="167" t="s">
        <v>293</v>
      </c>
      <c r="B21" s="167"/>
      <c r="C21" s="167"/>
      <c r="D21" s="167"/>
      <c r="E21" s="167"/>
      <c r="F21" s="167"/>
      <c r="G21" s="167"/>
      <c r="H21" s="167"/>
      <c r="I21" s="82">
        <v>15</v>
      </c>
      <c r="J21" s="101">
        <f>IF(J19&gt;J12,J19-J12,0)</f>
        <v>0</v>
      </c>
      <c r="K21" s="84">
        <f>IF(K19&gt;K12,K19-K12,0)</f>
        <v>0</v>
      </c>
    </row>
    <row r="22" spans="1:11" ht="12.75" customHeight="1">
      <c r="A22" s="160" t="s">
        <v>244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</row>
    <row r="23" spans="1:11" ht="12.75" customHeight="1">
      <c r="A23" s="184" t="s">
        <v>294</v>
      </c>
      <c r="B23" s="184"/>
      <c r="C23" s="184"/>
      <c r="D23" s="184"/>
      <c r="E23" s="184"/>
      <c r="F23" s="184"/>
      <c r="G23" s="184"/>
      <c r="H23" s="184"/>
      <c r="I23" s="82">
        <v>16</v>
      </c>
      <c r="J23" s="100"/>
      <c r="K23" s="85"/>
    </row>
    <row r="24" spans="1:11" ht="12.75" customHeight="1">
      <c r="A24" s="184" t="s">
        <v>295</v>
      </c>
      <c r="B24" s="184"/>
      <c r="C24" s="184"/>
      <c r="D24" s="184"/>
      <c r="E24" s="184"/>
      <c r="F24" s="184"/>
      <c r="G24" s="184"/>
      <c r="H24" s="184"/>
      <c r="I24" s="82">
        <v>17</v>
      </c>
      <c r="J24" s="100"/>
      <c r="K24" s="85"/>
    </row>
    <row r="25" spans="1:11" ht="12.75" customHeight="1">
      <c r="A25" s="184" t="s">
        <v>296</v>
      </c>
      <c r="B25" s="184"/>
      <c r="C25" s="184"/>
      <c r="D25" s="184"/>
      <c r="E25" s="184"/>
      <c r="F25" s="184"/>
      <c r="G25" s="184"/>
      <c r="H25" s="184"/>
      <c r="I25" s="82">
        <v>18</v>
      </c>
      <c r="J25" s="100"/>
      <c r="K25" s="85"/>
    </row>
    <row r="26" spans="1:11" ht="12.75" customHeight="1">
      <c r="A26" s="184" t="s">
        <v>297</v>
      </c>
      <c r="B26" s="184"/>
      <c r="C26" s="184"/>
      <c r="D26" s="184"/>
      <c r="E26" s="184"/>
      <c r="F26" s="184"/>
      <c r="G26" s="184"/>
      <c r="H26" s="184"/>
      <c r="I26" s="82">
        <v>19</v>
      </c>
      <c r="J26" s="100"/>
      <c r="K26" s="85"/>
    </row>
    <row r="27" spans="1:11" ht="12.75" customHeight="1">
      <c r="A27" s="184" t="s">
        <v>298</v>
      </c>
      <c r="B27" s="184"/>
      <c r="C27" s="184"/>
      <c r="D27" s="184"/>
      <c r="E27" s="184"/>
      <c r="F27" s="184"/>
      <c r="G27" s="184"/>
      <c r="H27" s="184"/>
      <c r="I27" s="82">
        <v>20</v>
      </c>
      <c r="J27" s="100"/>
      <c r="K27" s="85"/>
    </row>
    <row r="28" spans="1:11" ht="12.75" customHeight="1">
      <c r="A28" s="186" t="s">
        <v>299</v>
      </c>
      <c r="B28" s="186"/>
      <c r="C28" s="186"/>
      <c r="D28" s="186"/>
      <c r="E28" s="186"/>
      <c r="F28" s="186"/>
      <c r="G28" s="186"/>
      <c r="H28" s="186"/>
      <c r="I28" s="82">
        <v>21</v>
      </c>
      <c r="J28" s="101">
        <f>SUM(J23:J27)</f>
        <v>0</v>
      </c>
      <c r="K28" s="84">
        <f>SUM(K23:K27)</f>
        <v>0</v>
      </c>
    </row>
    <row r="29" spans="1:11" ht="12.75" customHeight="1">
      <c r="A29" s="184" t="s">
        <v>300</v>
      </c>
      <c r="B29" s="184"/>
      <c r="C29" s="184"/>
      <c r="D29" s="184"/>
      <c r="E29" s="184"/>
      <c r="F29" s="184"/>
      <c r="G29" s="184"/>
      <c r="H29" s="184"/>
      <c r="I29" s="82">
        <v>22</v>
      </c>
      <c r="J29" s="100"/>
      <c r="K29" s="85"/>
    </row>
    <row r="30" spans="1:11" ht="12.75" customHeight="1">
      <c r="A30" s="184" t="s">
        <v>301</v>
      </c>
      <c r="B30" s="184"/>
      <c r="C30" s="184"/>
      <c r="D30" s="184"/>
      <c r="E30" s="184"/>
      <c r="F30" s="184"/>
      <c r="G30" s="184"/>
      <c r="H30" s="184"/>
      <c r="I30" s="82">
        <v>23</v>
      </c>
      <c r="J30" s="100"/>
      <c r="K30" s="85"/>
    </row>
    <row r="31" spans="1:11" ht="12.75" customHeight="1">
      <c r="A31" s="184" t="s">
        <v>302</v>
      </c>
      <c r="B31" s="184"/>
      <c r="C31" s="184"/>
      <c r="D31" s="184"/>
      <c r="E31" s="184"/>
      <c r="F31" s="184"/>
      <c r="G31" s="184"/>
      <c r="H31" s="184"/>
      <c r="I31" s="82">
        <v>24</v>
      </c>
      <c r="J31" s="100"/>
      <c r="K31" s="85"/>
    </row>
    <row r="32" spans="1:11" ht="12.75" customHeight="1">
      <c r="A32" s="186" t="s">
        <v>303</v>
      </c>
      <c r="B32" s="186"/>
      <c r="C32" s="186"/>
      <c r="D32" s="186"/>
      <c r="E32" s="186"/>
      <c r="F32" s="186"/>
      <c r="G32" s="186"/>
      <c r="H32" s="186"/>
      <c r="I32" s="82">
        <v>25</v>
      </c>
      <c r="J32" s="101">
        <f>SUM(J29:J31)</f>
        <v>0</v>
      </c>
      <c r="K32" s="84">
        <f>SUM(K29:K31)</f>
        <v>0</v>
      </c>
    </row>
    <row r="33" spans="1:11" ht="23.25" customHeight="1">
      <c r="A33" s="186" t="s">
        <v>304</v>
      </c>
      <c r="B33" s="186"/>
      <c r="C33" s="186"/>
      <c r="D33" s="186"/>
      <c r="E33" s="186"/>
      <c r="F33" s="186"/>
      <c r="G33" s="186"/>
      <c r="H33" s="186"/>
      <c r="I33" s="82">
        <v>26</v>
      </c>
      <c r="J33" s="101">
        <f>IF(J28&gt;J32,J28-J32,0)</f>
        <v>0</v>
      </c>
      <c r="K33" s="84">
        <f>IF(K28&gt;K32,K28-K32,0)</f>
        <v>0</v>
      </c>
    </row>
    <row r="34" spans="1:11" ht="23.25" customHeight="1">
      <c r="A34" s="186" t="s">
        <v>305</v>
      </c>
      <c r="B34" s="186"/>
      <c r="C34" s="186"/>
      <c r="D34" s="186"/>
      <c r="E34" s="186"/>
      <c r="F34" s="186"/>
      <c r="G34" s="186"/>
      <c r="H34" s="186"/>
      <c r="I34" s="82">
        <v>27</v>
      </c>
      <c r="J34" s="101">
        <f>IF(J32&gt;J28,J32-J28,0)</f>
        <v>0</v>
      </c>
      <c r="K34" s="84">
        <f>IF(K32&gt;K28,K32-K28,0)</f>
        <v>0</v>
      </c>
    </row>
    <row r="35" spans="1:11" ht="12.75" customHeight="1">
      <c r="A35" s="160" t="s">
        <v>257</v>
      </c>
      <c r="B35" s="160"/>
      <c r="C35" s="160"/>
      <c r="D35" s="160"/>
      <c r="E35" s="160"/>
      <c r="F35" s="160"/>
      <c r="G35" s="160"/>
      <c r="H35" s="160"/>
      <c r="I35" s="160">
        <v>0</v>
      </c>
      <c r="J35" s="160"/>
      <c r="K35" s="160"/>
    </row>
    <row r="36" spans="1:11" ht="12.75" customHeight="1">
      <c r="A36" s="184" t="s">
        <v>258</v>
      </c>
      <c r="B36" s="184"/>
      <c r="C36" s="184"/>
      <c r="D36" s="184"/>
      <c r="E36" s="184"/>
      <c r="F36" s="184"/>
      <c r="G36" s="184"/>
      <c r="H36" s="184"/>
      <c r="I36" s="82">
        <v>28</v>
      </c>
      <c r="J36" s="100"/>
      <c r="K36" s="85"/>
    </row>
    <row r="37" spans="1:11" ht="12.75" customHeight="1">
      <c r="A37" s="184" t="s">
        <v>259</v>
      </c>
      <c r="B37" s="184"/>
      <c r="C37" s="184"/>
      <c r="D37" s="184"/>
      <c r="E37" s="184"/>
      <c r="F37" s="184"/>
      <c r="G37" s="184"/>
      <c r="H37" s="184"/>
      <c r="I37" s="82">
        <v>29</v>
      </c>
      <c r="J37" s="100"/>
      <c r="K37" s="85"/>
    </row>
    <row r="38" spans="1:11" ht="12.75" customHeight="1">
      <c r="A38" s="184" t="s">
        <v>260</v>
      </c>
      <c r="B38" s="184"/>
      <c r="C38" s="184"/>
      <c r="D38" s="184"/>
      <c r="E38" s="184"/>
      <c r="F38" s="184"/>
      <c r="G38" s="184"/>
      <c r="H38" s="184"/>
      <c r="I38" s="82">
        <v>30</v>
      </c>
      <c r="J38" s="100"/>
      <c r="K38" s="85"/>
    </row>
    <row r="39" spans="1:11" ht="12.75" customHeight="1">
      <c r="A39" s="186" t="s">
        <v>306</v>
      </c>
      <c r="B39" s="186"/>
      <c r="C39" s="186"/>
      <c r="D39" s="186"/>
      <c r="E39" s="186"/>
      <c r="F39" s="186"/>
      <c r="G39" s="186"/>
      <c r="H39" s="186"/>
      <c r="I39" s="82">
        <v>31</v>
      </c>
      <c r="J39" s="101">
        <f>SUM(J36:J38)</f>
        <v>0</v>
      </c>
      <c r="K39" s="84">
        <f>SUM(K36:K38)</f>
        <v>0</v>
      </c>
    </row>
    <row r="40" spans="1:11" ht="12.75" customHeight="1">
      <c r="A40" s="184" t="s">
        <v>262</v>
      </c>
      <c r="B40" s="184"/>
      <c r="C40" s="184"/>
      <c r="D40" s="184"/>
      <c r="E40" s="184"/>
      <c r="F40" s="184"/>
      <c r="G40" s="184"/>
      <c r="H40" s="184"/>
      <c r="I40" s="82">
        <v>32</v>
      </c>
      <c r="J40" s="100"/>
      <c r="K40" s="85"/>
    </row>
    <row r="41" spans="1:11" ht="12.75" customHeight="1">
      <c r="A41" s="184" t="s">
        <v>263</v>
      </c>
      <c r="B41" s="184"/>
      <c r="C41" s="184"/>
      <c r="D41" s="184"/>
      <c r="E41" s="184"/>
      <c r="F41" s="184"/>
      <c r="G41" s="184"/>
      <c r="H41" s="184"/>
      <c r="I41" s="82">
        <v>33</v>
      </c>
      <c r="J41" s="100"/>
      <c r="K41" s="85"/>
    </row>
    <row r="42" spans="1:11" ht="12.75" customHeight="1">
      <c r="A42" s="184" t="s">
        <v>264</v>
      </c>
      <c r="B42" s="184"/>
      <c r="C42" s="184"/>
      <c r="D42" s="184"/>
      <c r="E42" s="184"/>
      <c r="F42" s="184"/>
      <c r="G42" s="184"/>
      <c r="H42" s="184"/>
      <c r="I42" s="82">
        <v>34</v>
      </c>
      <c r="J42" s="100"/>
      <c r="K42" s="85"/>
    </row>
    <row r="43" spans="1:11" ht="12.75" customHeight="1">
      <c r="A43" s="184" t="s">
        <v>265</v>
      </c>
      <c r="B43" s="184"/>
      <c r="C43" s="184"/>
      <c r="D43" s="184"/>
      <c r="E43" s="184"/>
      <c r="F43" s="184"/>
      <c r="G43" s="184"/>
      <c r="H43" s="184"/>
      <c r="I43" s="82">
        <v>35</v>
      </c>
      <c r="J43" s="100"/>
      <c r="K43" s="85"/>
    </row>
    <row r="44" spans="1:11" ht="12.75" customHeight="1">
      <c r="A44" s="184" t="s">
        <v>266</v>
      </c>
      <c r="B44" s="184"/>
      <c r="C44" s="184"/>
      <c r="D44" s="184"/>
      <c r="E44" s="184"/>
      <c r="F44" s="184"/>
      <c r="G44" s="184"/>
      <c r="H44" s="184"/>
      <c r="I44" s="82">
        <v>36</v>
      </c>
      <c r="J44" s="100"/>
      <c r="K44" s="85"/>
    </row>
    <row r="45" spans="1:11" ht="12.75" customHeight="1">
      <c r="A45" s="186" t="s">
        <v>307</v>
      </c>
      <c r="B45" s="186"/>
      <c r="C45" s="186"/>
      <c r="D45" s="186"/>
      <c r="E45" s="186"/>
      <c r="F45" s="186"/>
      <c r="G45" s="186"/>
      <c r="H45" s="186"/>
      <c r="I45" s="82">
        <v>37</v>
      </c>
      <c r="J45" s="101">
        <f>SUM(J40:J44)</f>
        <v>0</v>
      </c>
      <c r="K45" s="84">
        <f>SUM(K40:K44)</f>
        <v>0</v>
      </c>
    </row>
    <row r="46" spans="1:11" ht="12.75" customHeight="1">
      <c r="A46" s="186" t="s">
        <v>308</v>
      </c>
      <c r="B46" s="186"/>
      <c r="C46" s="186"/>
      <c r="D46" s="186"/>
      <c r="E46" s="186"/>
      <c r="F46" s="186"/>
      <c r="G46" s="186"/>
      <c r="H46" s="186"/>
      <c r="I46" s="82">
        <v>38</v>
      </c>
      <c r="J46" s="101">
        <f>IF(J39&gt;J45,J39-J45,0)</f>
        <v>0</v>
      </c>
      <c r="K46" s="84">
        <f>IF(K39&gt;K45,K39-K45,0)</f>
        <v>0</v>
      </c>
    </row>
    <row r="47" spans="1:11" ht="23.25" customHeight="1">
      <c r="A47" s="186" t="s">
        <v>309</v>
      </c>
      <c r="B47" s="186"/>
      <c r="C47" s="186"/>
      <c r="D47" s="186"/>
      <c r="E47" s="186"/>
      <c r="F47" s="186"/>
      <c r="G47" s="186"/>
      <c r="H47" s="186"/>
      <c r="I47" s="82">
        <v>39</v>
      </c>
      <c r="J47" s="101">
        <f>IF(J45&gt;J39,J45-J39,0)</f>
        <v>0</v>
      </c>
      <c r="K47" s="84">
        <f>IF(K45&gt;K39,K45-K39,0)</f>
        <v>0</v>
      </c>
    </row>
    <row r="48" spans="1:11" ht="12.75" customHeight="1">
      <c r="A48" s="186" t="s">
        <v>310</v>
      </c>
      <c r="B48" s="186"/>
      <c r="C48" s="186"/>
      <c r="D48" s="186"/>
      <c r="E48" s="186"/>
      <c r="F48" s="186"/>
      <c r="G48" s="186"/>
      <c r="H48" s="186"/>
      <c r="I48" s="82">
        <v>40</v>
      </c>
      <c r="J48" s="101">
        <f>IF(J20-J21+J33-J34+J46-J47&gt;0,J20-J21+J33-J34+J46-J47,0)</f>
        <v>0</v>
      </c>
      <c r="K48" s="84">
        <f>IF(K20-K21+K33-K34+K46-K47&gt;0,K20-K21+K33-K34+K46-K47,0)</f>
        <v>0</v>
      </c>
    </row>
    <row r="49" spans="1:11" ht="12.75" customHeight="1">
      <c r="A49" s="186" t="s">
        <v>311</v>
      </c>
      <c r="B49" s="186"/>
      <c r="C49" s="186"/>
      <c r="D49" s="186"/>
      <c r="E49" s="186"/>
      <c r="F49" s="186"/>
      <c r="G49" s="186"/>
      <c r="H49" s="186"/>
      <c r="I49" s="82">
        <v>41</v>
      </c>
      <c r="J49" s="101">
        <f>IF(J21-J20+J34-J33+J47-J46&gt;0,J21-J20+J34-J33+J47-J46,0)</f>
        <v>0</v>
      </c>
      <c r="K49" s="84">
        <f>IF(K21-K20+K34-K33+K47-K46&gt;0,K21-K20+K34-K33+K47-K46,0)</f>
        <v>0</v>
      </c>
    </row>
    <row r="50" spans="1:11" ht="12.75" customHeight="1">
      <c r="A50" s="186" t="s">
        <v>272</v>
      </c>
      <c r="B50" s="186"/>
      <c r="C50" s="186"/>
      <c r="D50" s="186"/>
      <c r="E50" s="186"/>
      <c r="F50" s="186"/>
      <c r="G50" s="186"/>
      <c r="H50" s="186"/>
      <c r="I50" s="82">
        <v>42</v>
      </c>
      <c r="J50" s="100"/>
      <c r="K50" s="85"/>
    </row>
    <row r="51" spans="1:11" ht="12.75" customHeight="1">
      <c r="A51" s="186" t="s">
        <v>273</v>
      </c>
      <c r="B51" s="186"/>
      <c r="C51" s="186"/>
      <c r="D51" s="186"/>
      <c r="E51" s="186"/>
      <c r="F51" s="186"/>
      <c r="G51" s="186"/>
      <c r="H51" s="186"/>
      <c r="I51" s="82">
        <v>43</v>
      </c>
      <c r="J51" s="100"/>
      <c r="K51" s="85"/>
    </row>
    <row r="52" spans="1:11" ht="12.75" customHeight="1">
      <c r="A52" s="186" t="s">
        <v>274</v>
      </c>
      <c r="B52" s="186"/>
      <c r="C52" s="186"/>
      <c r="D52" s="186"/>
      <c r="E52" s="186"/>
      <c r="F52" s="186"/>
      <c r="G52" s="186"/>
      <c r="H52" s="186"/>
      <c r="I52" s="82">
        <v>44</v>
      </c>
      <c r="J52" s="100"/>
      <c r="K52" s="85"/>
    </row>
    <row r="53" spans="1:11" ht="12.75" customHeight="1">
      <c r="A53" s="192" t="s">
        <v>275</v>
      </c>
      <c r="B53" s="192"/>
      <c r="C53" s="192"/>
      <c r="D53" s="192"/>
      <c r="E53" s="192"/>
      <c r="F53" s="192"/>
      <c r="G53" s="192"/>
      <c r="H53" s="192"/>
      <c r="I53" s="86">
        <v>45</v>
      </c>
      <c r="J53" s="102">
        <f>J50+J51-J52</f>
        <v>0</v>
      </c>
      <c r="K53" s="90">
        <f>K50+K51-K52</f>
        <v>0</v>
      </c>
    </row>
    <row r="54" spans="1:11" ht="12.75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48:H48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2" width="8.140625" style="106" customWidth="1"/>
    <col min="3" max="3" width="7.8515625" style="106" customWidth="1"/>
    <col min="4" max="8" width="8.00390625" style="106" customWidth="1"/>
    <col min="9" max="9" width="7.7109375" style="106" customWidth="1"/>
    <col min="10" max="11" width="9.28125" style="106" customWidth="1"/>
    <col min="12" max="16384" width="9.140625" style="106" customWidth="1"/>
  </cols>
  <sheetData>
    <row r="1" spans="1:12" ht="15" customHeight="1">
      <c r="A1" s="197" t="s">
        <v>312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08"/>
    </row>
    <row r="2" spans="1:12" ht="15.75" customHeight="1">
      <c r="A2" s="107"/>
      <c r="B2" s="109"/>
      <c r="C2" s="198" t="s">
        <v>313</v>
      </c>
      <c r="D2" s="198"/>
      <c r="E2" s="111" t="s">
        <v>2</v>
      </c>
      <c r="F2" s="110" t="s">
        <v>3</v>
      </c>
      <c r="G2" s="199" t="s">
        <v>349</v>
      </c>
      <c r="H2" s="199"/>
      <c r="I2" s="109"/>
      <c r="J2" s="109"/>
      <c r="K2" s="109"/>
      <c r="L2" s="112"/>
    </row>
    <row r="3" spans="1:11" ht="22.5" customHeight="1">
      <c r="A3" s="190" t="s">
        <v>53</v>
      </c>
      <c r="B3" s="190"/>
      <c r="C3" s="190"/>
      <c r="D3" s="190"/>
      <c r="E3" s="190"/>
      <c r="F3" s="190"/>
      <c r="G3" s="190"/>
      <c r="H3" s="190"/>
      <c r="I3" s="96" t="s">
        <v>160</v>
      </c>
      <c r="J3" s="97" t="s">
        <v>314</v>
      </c>
      <c r="K3" s="97" t="s">
        <v>315</v>
      </c>
    </row>
    <row r="4" spans="1:11" ht="12.75" customHeight="1">
      <c r="A4" s="200">
        <v>1</v>
      </c>
      <c r="B4" s="200"/>
      <c r="C4" s="200"/>
      <c r="D4" s="200"/>
      <c r="E4" s="200"/>
      <c r="F4" s="200"/>
      <c r="G4" s="200"/>
      <c r="H4" s="200"/>
      <c r="I4" s="113">
        <v>2</v>
      </c>
      <c r="J4" s="99" t="s">
        <v>227</v>
      </c>
      <c r="K4" s="99" t="s">
        <v>228</v>
      </c>
    </row>
    <row r="5" spans="1:11" ht="12.75" customHeight="1">
      <c r="A5" s="184" t="s">
        <v>316</v>
      </c>
      <c r="B5" s="184"/>
      <c r="C5" s="184"/>
      <c r="D5" s="184"/>
      <c r="E5" s="184"/>
      <c r="F5" s="184"/>
      <c r="G5" s="184"/>
      <c r="H5" s="184"/>
      <c r="I5" s="82">
        <v>1</v>
      </c>
      <c r="J5" s="81">
        <v>249600060</v>
      </c>
      <c r="K5" s="81">
        <v>249600060</v>
      </c>
    </row>
    <row r="6" spans="1:11" ht="12.75" customHeight="1">
      <c r="A6" s="184" t="s">
        <v>317</v>
      </c>
      <c r="B6" s="184"/>
      <c r="C6" s="184"/>
      <c r="D6" s="184"/>
      <c r="E6" s="184"/>
      <c r="F6" s="184"/>
      <c r="G6" s="184"/>
      <c r="H6" s="184"/>
      <c r="I6" s="82">
        <v>2</v>
      </c>
      <c r="J6" s="85">
        <v>10368101</v>
      </c>
      <c r="K6" s="85">
        <v>10368101</v>
      </c>
    </row>
    <row r="7" spans="1:11" ht="12.75" customHeight="1">
      <c r="A7" s="184" t="s">
        <v>318</v>
      </c>
      <c r="B7" s="184"/>
      <c r="C7" s="184"/>
      <c r="D7" s="184"/>
      <c r="E7" s="184"/>
      <c r="F7" s="184"/>
      <c r="G7" s="184"/>
      <c r="H7" s="184"/>
      <c r="I7" s="82">
        <v>3</v>
      </c>
      <c r="J7" s="85">
        <v>56417086</v>
      </c>
      <c r="K7" s="85">
        <v>51781965</v>
      </c>
    </row>
    <row r="8" spans="1:11" ht="12.75" customHeight="1">
      <c r="A8" s="184" t="s">
        <v>319</v>
      </c>
      <c r="B8" s="184"/>
      <c r="C8" s="184"/>
      <c r="D8" s="184"/>
      <c r="E8" s="184"/>
      <c r="F8" s="184"/>
      <c r="G8" s="184"/>
      <c r="H8" s="184"/>
      <c r="I8" s="82">
        <v>4</v>
      </c>
      <c r="J8" s="85">
        <v>155502891</v>
      </c>
      <c r="K8" s="85">
        <v>-20915937</v>
      </c>
    </row>
    <row r="9" spans="1:11" ht="12.75" customHeight="1">
      <c r="A9" s="184" t="s">
        <v>320</v>
      </c>
      <c r="B9" s="184"/>
      <c r="C9" s="184"/>
      <c r="D9" s="184"/>
      <c r="E9" s="184"/>
      <c r="F9" s="184"/>
      <c r="G9" s="184"/>
      <c r="H9" s="184"/>
      <c r="I9" s="82">
        <v>5</v>
      </c>
      <c r="J9" s="85">
        <v>-176840330</v>
      </c>
      <c r="K9" s="85">
        <v>-18482659</v>
      </c>
    </row>
    <row r="10" spans="1:11" ht="12.75" customHeight="1">
      <c r="A10" s="184" t="s">
        <v>321</v>
      </c>
      <c r="B10" s="184"/>
      <c r="C10" s="184"/>
      <c r="D10" s="184"/>
      <c r="E10" s="184"/>
      <c r="F10" s="184"/>
      <c r="G10" s="184"/>
      <c r="H10" s="184"/>
      <c r="I10" s="82">
        <v>6</v>
      </c>
      <c r="J10" s="85"/>
      <c r="K10" s="85"/>
    </row>
    <row r="11" spans="1:11" ht="12.75" customHeight="1">
      <c r="A11" s="184" t="s">
        <v>322</v>
      </c>
      <c r="B11" s="184"/>
      <c r="C11" s="184"/>
      <c r="D11" s="184"/>
      <c r="E11" s="184"/>
      <c r="F11" s="184"/>
      <c r="G11" s="184"/>
      <c r="H11" s="184"/>
      <c r="I11" s="82">
        <v>7</v>
      </c>
      <c r="J11" s="85"/>
      <c r="K11" s="85"/>
    </row>
    <row r="12" spans="1:11" ht="12.75" customHeight="1">
      <c r="A12" s="184" t="s">
        <v>323</v>
      </c>
      <c r="B12" s="184"/>
      <c r="C12" s="184"/>
      <c r="D12" s="184"/>
      <c r="E12" s="184"/>
      <c r="F12" s="184"/>
      <c r="G12" s="184"/>
      <c r="H12" s="184"/>
      <c r="I12" s="82">
        <v>8</v>
      </c>
      <c r="J12" s="85"/>
      <c r="K12" s="85"/>
    </row>
    <row r="13" spans="1:11" ht="12.75" customHeight="1">
      <c r="A13" s="184" t="s">
        <v>324</v>
      </c>
      <c r="B13" s="184"/>
      <c r="C13" s="184"/>
      <c r="D13" s="184"/>
      <c r="E13" s="184"/>
      <c r="F13" s="184"/>
      <c r="G13" s="184"/>
      <c r="H13" s="184"/>
      <c r="I13" s="82">
        <v>9</v>
      </c>
      <c r="J13" s="117"/>
      <c r="K13" s="85"/>
    </row>
    <row r="14" spans="1:11" ht="12.75" customHeight="1">
      <c r="A14" s="186" t="s">
        <v>325</v>
      </c>
      <c r="B14" s="186"/>
      <c r="C14" s="186"/>
      <c r="D14" s="186"/>
      <c r="E14" s="186"/>
      <c r="F14" s="186"/>
      <c r="G14" s="186"/>
      <c r="H14" s="186"/>
      <c r="I14" s="82">
        <v>10</v>
      </c>
      <c r="J14" s="119">
        <f>SUM(J5:J13)</f>
        <v>295047808</v>
      </c>
      <c r="K14" s="119">
        <f>SUM(K5:K13)</f>
        <v>272351530</v>
      </c>
    </row>
    <row r="15" spans="1:11" ht="12.75" customHeight="1">
      <c r="A15" s="184" t="s">
        <v>326</v>
      </c>
      <c r="B15" s="184"/>
      <c r="C15" s="184"/>
      <c r="D15" s="184"/>
      <c r="E15" s="184"/>
      <c r="F15" s="184"/>
      <c r="G15" s="184"/>
      <c r="H15" s="184"/>
      <c r="I15" s="82">
        <v>11</v>
      </c>
      <c r="J15" s="117"/>
      <c r="K15" s="85"/>
    </row>
    <row r="16" spans="1:11" ht="12.75" customHeight="1">
      <c r="A16" s="184" t="s">
        <v>327</v>
      </c>
      <c r="B16" s="184"/>
      <c r="C16" s="184"/>
      <c r="D16" s="184"/>
      <c r="E16" s="184"/>
      <c r="F16" s="184"/>
      <c r="G16" s="184"/>
      <c r="H16" s="184"/>
      <c r="I16" s="82">
        <v>12</v>
      </c>
      <c r="J16" s="117"/>
      <c r="K16" s="85"/>
    </row>
    <row r="17" spans="1:11" ht="12.75" customHeight="1">
      <c r="A17" s="184" t="s">
        <v>328</v>
      </c>
      <c r="B17" s="184"/>
      <c r="C17" s="184"/>
      <c r="D17" s="184"/>
      <c r="E17" s="184"/>
      <c r="F17" s="184"/>
      <c r="G17" s="184"/>
      <c r="H17" s="184"/>
      <c r="I17" s="82">
        <v>13</v>
      </c>
      <c r="J17" s="117"/>
      <c r="K17" s="85"/>
    </row>
    <row r="18" spans="1:11" ht="12.75" customHeight="1">
      <c r="A18" s="184" t="s">
        <v>329</v>
      </c>
      <c r="B18" s="184"/>
      <c r="C18" s="184"/>
      <c r="D18" s="184"/>
      <c r="E18" s="184"/>
      <c r="F18" s="184"/>
      <c r="G18" s="184"/>
      <c r="H18" s="184"/>
      <c r="I18" s="82">
        <v>14</v>
      </c>
      <c r="J18" s="117"/>
      <c r="K18" s="85"/>
    </row>
    <row r="19" spans="1:11" ht="12.75" customHeight="1">
      <c r="A19" s="184" t="s">
        <v>330</v>
      </c>
      <c r="B19" s="184"/>
      <c r="C19" s="184"/>
      <c r="D19" s="184"/>
      <c r="E19" s="184"/>
      <c r="F19" s="184"/>
      <c r="G19" s="184"/>
      <c r="H19" s="184"/>
      <c r="I19" s="82">
        <v>15</v>
      </c>
      <c r="J19" s="117"/>
      <c r="K19" s="85"/>
    </row>
    <row r="20" spans="1:11" ht="12.75" customHeight="1">
      <c r="A20" s="184" t="s">
        <v>331</v>
      </c>
      <c r="B20" s="184"/>
      <c r="C20" s="184"/>
      <c r="D20" s="184"/>
      <c r="E20" s="184"/>
      <c r="F20" s="184"/>
      <c r="G20" s="184"/>
      <c r="H20" s="184"/>
      <c r="I20" s="82">
        <v>16</v>
      </c>
      <c r="J20" s="117"/>
      <c r="K20" s="85"/>
    </row>
    <row r="21" spans="1:11" ht="12.75" customHeight="1">
      <c r="A21" s="186" t="s">
        <v>332</v>
      </c>
      <c r="B21" s="186"/>
      <c r="C21" s="186"/>
      <c r="D21" s="186"/>
      <c r="E21" s="186"/>
      <c r="F21" s="186"/>
      <c r="G21" s="186"/>
      <c r="H21" s="186"/>
      <c r="I21" s="82">
        <v>17</v>
      </c>
      <c r="J21" s="118">
        <f>SUM(J15:J20)</f>
        <v>0</v>
      </c>
      <c r="K21" s="118">
        <f>SUM(K15:K20)</f>
        <v>0</v>
      </c>
    </row>
    <row r="22" spans="1:11" ht="12.7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</row>
    <row r="23" spans="1:11" ht="12.75" customHeight="1">
      <c r="A23" s="196" t="s">
        <v>333</v>
      </c>
      <c r="B23" s="196"/>
      <c r="C23" s="196"/>
      <c r="D23" s="196"/>
      <c r="E23" s="196"/>
      <c r="F23" s="196"/>
      <c r="G23" s="196"/>
      <c r="H23" s="196"/>
      <c r="I23" s="93">
        <v>18</v>
      </c>
      <c r="J23" s="81">
        <v>295047808</v>
      </c>
      <c r="K23" s="81">
        <v>272351530</v>
      </c>
    </row>
    <row r="24" spans="1:11" ht="17.25" customHeight="1">
      <c r="A24" s="185" t="s">
        <v>334</v>
      </c>
      <c r="B24" s="185"/>
      <c r="C24" s="185"/>
      <c r="D24" s="185"/>
      <c r="E24" s="185"/>
      <c r="F24" s="185"/>
      <c r="G24" s="185"/>
      <c r="H24" s="185"/>
      <c r="I24" s="86">
        <v>19</v>
      </c>
      <c r="J24" s="90">
        <v>6132241</v>
      </c>
      <c r="K24" s="90">
        <v>5960278</v>
      </c>
    </row>
    <row r="25" spans="1:11" ht="30" customHeight="1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PK!#REF!</formula>
    </cfRule>
  </conditionalFormatting>
  <dataValidations count="3">
    <dataValidation allowBlank="1" sqref="A1:I153 J1:J12 L1:IV153 K15:K20 K1:K13 J22:K153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3 J15:J20">
      <formula1>999999999999</formula1>
    </dataValidation>
  </dataValidations>
  <printOptions/>
  <pageMargins left="0.5902777777777778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36" sqref="E36"/>
    </sheetView>
  </sheetViews>
  <sheetFormatPr defaultColWidth="9.140625" defaultRowHeight="12.75"/>
  <sheetData>
    <row r="1" spans="1:10" ht="12.75">
      <c r="A1" s="114"/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.75" customHeight="1">
      <c r="A2" s="201" t="s">
        <v>335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2.7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 customHeight="1">
      <c r="A4" s="202" t="s">
        <v>352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0" ht="12.7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2.7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2.75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2.7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</row>
    <row r="9" spans="1:10" ht="12.7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</row>
    <row r="10" spans="1:10" ht="12.7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</row>
    <row r="11" spans="1:10" ht="12.75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</row>
    <row r="12" spans="1:10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115"/>
      <c r="B13" s="115"/>
      <c r="C13" s="115"/>
      <c r="D13" s="126"/>
      <c r="E13" s="115"/>
      <c r="F13" s="115"/>
      <c r="G13" s="115"/>
      <c r="H13" s="115"/>
      <c r="I13" s="115"/>
      <c r="J13" s="115"/>
    </row>
    <row r="14" spans="1:10" ht="12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12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0" ht="12.75">
      <c r="A16" s="115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ht="12.75">
      <c r="A17" s="115"/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12.75">
      <c r="A19" s="115"/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2.75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2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ht="12.75">
      <c r="A24" s="115"/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ht="15">
      <c r="A26" s="115"/>
      <c r="B26" s="115"/>
      <c r="C26" s="115"/>
      <c r="D26" s="115"/>
      <c r="E26" s="115"/>
      <c r="F26" s="115"/>
      <c r="G26" s="115"/>
      <c r="H26" s="115"/>
      <c r="I26" s="116"/>
      <c r="J26" s="115"/>
    </row>
    <row r="27" spans="1:10" ht="12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Smojver</dc:creator>
  <cp:keywords/>
  <dc:description/>
  <cp:lastModifiedBy>Zdenka Smojver</cp:lastModifiedBy>
  <cp:lastPrinted>2018-11-16T11:21:35Z</cp:lastPrinted>
  <dcterms:created xsi:type="dcterms:W3CDTF">2018-11-16T15:50:40Z</dcterms:created>
  <dcterms:modified xsi:type="dcterms:W3CDTF">2018-11-16T15:50:41Z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