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<sst xmlns="http://schemas.openxmlformats.org/spreadsheetml/2006/main" count="835" uniqueCount="425">
  <si>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</si>
  <si>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</si>
  <si>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</si>
  <si>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</si>
  <si>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</si>
  <si>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</si>
  <si>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</si>
  <si>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</si>
  <si>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</si>
  <si>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</si>
  <si>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</si>
  <si>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</si>
  <si>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</si>
  <si>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</si>
  <si>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</si>
  <si>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</si>
  <si>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</si>
  <si>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</si>
  <si>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</si>
  <si>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</si>
  <si>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</si>
  <si>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</si>
  <si>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</si>
  <si>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</si>
  <si>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</si>
  <si>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</si>
  <si>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</si>
  <si>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</si>
  <si>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</si>
  <si>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</si>
  <si>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</si>
  <si>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</si>
  <si>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</si>
  <si>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</si>
  <si>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</si>
  <si>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</si>
  <si>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</si>
  <si>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</si>
  <si>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</si>
  <si>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</si>
  <si>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</si>
  <si>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</si>
  <si>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</si>
  <si>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</si>
  <si>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</si>
  <si>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</si>
  <si>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</si>
  <si>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</si>
  <si>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</si>
  <si>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</si>
  <si>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</si>
  <si>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</si>
  <si>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</si>
  <si>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</si>
  <si>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</si>
  <si>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</si>
  <si>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</si>
  <si>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</si>
  <si>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</si>
  <si>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</si>
  <si>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</si>
  <si>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</si>
  <si>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</si>
  <si>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</si>
  <si>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</si>
  <si>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</si>
  <si>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</si>
  <si>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</si>
  <si>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</si>
  <si>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</si>
  <si>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</si>
  <si>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</si>
  <si>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</si>
  <si>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</si>
  <si>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</si>
  <si>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</si>
  <si>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</si>
  <si>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</si>
  <si>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</si>
  <si>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</si>
  <si>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</si>
  <si>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</si>
  <si>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</si>
  <si>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</si>
  <si>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</si>
  <si>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</si>
  <si>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</si>
  <si>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</si>
  <si>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</si>
  <si>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</si>
  <si>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</si>
  <si>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</si>
  <si>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</si>
  <si>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</si>
  <si>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</si>
  <si>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</si>
  <si>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</si>
  <si>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</si>
  <si>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</si>
  <si>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</si>
  <si>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</si>
  <si>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</si>
  <si>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</si>
  <si>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</si>
  <si>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</si>
  <si>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</si>
  <si>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</si>
  <si>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</si>
  <si>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</si>
  <si>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</si>
  <si>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</si>
  <si>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</si>
  <si>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</si>
  <si>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</si>
  <si>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</si>
  <si>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</si>
  <si>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</si>
  <si>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</si>
  <si>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</si>
  <si>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</si>
  <si>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</si>
  <si>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</si>
  <si>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</si>
  <si>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</si>
  <si>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</si>
  <si>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</si>
  <si>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</si>
  <si>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</si>
  <si>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</si>
  <si>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</si>
  <si>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</si>
  <si>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</si>
  <si>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</si>
  <si>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</si>
  <si>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</si>
  <si>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</si>
  <si>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</si>
  <si>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</si>
  <si>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</si>
  <si>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</si>
  <si>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</si>
  <si>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</si>
  <si>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</si>
  <si>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</si>
  <si>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</si>
  <si>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</si>
  <si>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</si>
  <si>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</si>
  <si>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</si>
  <si>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</si>
  <si>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</si>
  <si>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</si>
  <si>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</si>
  <si>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</si>
  <si>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</si>
  <si>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</si>
  <si>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</si>
  <si>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</si>
  <si>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</si>
  <si>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</si>
  <si>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</si>
  <si>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</si>
  <si>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</si>
  <si>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</si>
  <si>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</si>
  <si>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</si>
  <si>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</si>
  <si>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</si>
  <si>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</si>
  <si>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</si>
  <si>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</si>
  <si>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</si>
  <si>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</si>
  <si>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</si>
  <si>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</si>
  <si>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</si>
  <si>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</si>
  <si>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</si>
  <si>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</si>
  <si>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</si>
  <si>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</si>
  <si>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</si>
  <si>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</si>
  <si>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</si>
  <si>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</si>
  <si>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</si>
  <si>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</si>
  <si>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</si>
  <si>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</si>
  <si>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</si>
  <si>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</si>
  <si>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</si>
  <si>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</si>
  <si>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</si>
  <si>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</si>
  <si>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</si>
  <si>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</si>
  <si>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</si>
  <si>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</si>
  <si>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</si>
  <si>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</si>
  <si>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</si>
  <si>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</si>
  <si>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</si>
  <si>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</si>
  <si>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</si>
  <si>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</si>
  <si>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</si>
  <si>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</si>
  <si>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</si>
  <si>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</si>
  <si>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</si>
  <si>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</si>
  <si>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</si>
  <si>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</si>
  <si>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</si>
  <si>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</si>
  <si>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</si>
  <si>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</si>
  <si>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</si>
  <si>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</si>
  <si>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</si>
  <si>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</si>
  <si>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</si>
  <si>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</si>
  <si>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</si>
  <si>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</si>
  <si>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</si>
  <si>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</si>
  <si>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</si>
  <si>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</si>
  <si>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</si>
  <si>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</si>
  <si>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</si>
  <si>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</si>
  <si>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</si>
  <si>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</si>
  <si>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</si>
  <si>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</si>
  <si>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</si>
  <si>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</si>
  <si>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</si>
  <si>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</si>
  <si>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</si>
  <si>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</si>
  <si>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</si>
  <si>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</si>
  <si>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</si>
  <si>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</si>
  <si>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</si>
  <si>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</si>
  <si>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</si>
  <si>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</si>
  <si>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</si>
  <si>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</si>
  <si>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</si>
  <si>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</si>
  <si>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</si>
  <si>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</si>
  <si>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</si>
  <si>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</si>
  <si>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</si>
  <si>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</si>
  <si>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</si>
  <si>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</si>
  <si>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</si>
  <si>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</si>
  <si>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</si>
  <si>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</si>
  <si>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</si>
  <si>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</si>
  <si>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</si>
  <si>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</si>
  <si>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</si>
  <si>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</si>
  <si>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</si>
  <si>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</si>
  <si>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</si>
  <si>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</si>
  <si>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</si>
  <si>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</si>
  <si>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</si>
  <si>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</si>
  <si>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</si>
  <si>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</si>
  <si>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</si>
  <si>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</si>
  <si>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</si>
  <si>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</si>
  <si>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</si>
  <si>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</si>
  <si>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</si>
  <si>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</si>
  <si>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</si>
  <si>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</si>
  <si>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</si>
  <si>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</si>
  <si>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</si>
  <si>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</si>
  <si>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</si>
  <si>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</si>
  <si>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</si>
  <si>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</si>
  <si>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</si>
  <si>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</si>
  <si>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</si>
  <si>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</si>
  <si>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</si>
  <si>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</si>
  <si>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</si>
  <si>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</si>
  <si>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</si>
  <si>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</si>
  <si>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</si>
  <si>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</si>
  <si>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</si>
  <si>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</si>
  <si>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</si>
  <si>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</si>
  <si>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</si>
  <si>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</si>
  <si>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</si>
  <si>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</si>
  <si>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</si>
  <si>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</si>
  <si>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</si>
  <si>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</si>
  <si>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</si>
  <si>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</si>
  <si>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</si>
  <si>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</si>
  <si>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</si>
  <si>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</si>
  <si>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</si>
  <si>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</si>
  <si>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</si>
  <si>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</si>
  <si>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</si>
  <si>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</si>
  <si>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</si>
  <si>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</si>
  <si>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</si>
  <si>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</si>
  <si>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</si>
  <si>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</si>
  <si>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</si>
  <si>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</si>
  <si>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</si>
  <si>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</si>
  <si>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</si>
  <si>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</si>
  <si>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</si>
  <si>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</si>
  <si>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</si>
  <si>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</si>
  <si>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</si>
  <si>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</si>
  <si>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</si>
  <si>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</si>
  <si>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</si>
  <si>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</si>
  <si>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</si>
  <si>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</si>
  <si>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</si>
  <si>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</si>
  <si>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</si>
  <si>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</si>
  <si>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</si>
  <si>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</si>
  <si>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</si>
  <si>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</si>
  <si>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</si>
  <si>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</si>
  <si>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</si>
  <si>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</si>
  <si>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</si>
  <si>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</si>
  <si>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</si>
  <si>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</si>
  <si>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</si>
  <si>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</si>
  <si>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</si>
  <si>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</si>
  <si>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</si>
  <si>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</si>
  <si>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</si>
  <si>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</si>
  <si>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</si>
  <si>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</si>
  <si>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</si>
  <si>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</si>
  <si>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</si>
  <si>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</si>
  <si>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</si>
  <si>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</si>
  <si>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</si>
  <si>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</si>
  <si>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</si>
  <si>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</si>
  <si>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</si>
  <si>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</si>
  <si>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</si>
  <si>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</si>
  <si>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</si>
  <si>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</si>
  <si>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</si>
  <si>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</si>
  <si>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</si>
  <si>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</si>
  <si>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</si>
  <si>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</si>
  <si>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</si>
  <si>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</si>
  <si>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</si>
  <si>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</si>
  <si>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</si>
  <si>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</si>
  <si>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info@secerana.hr</t>
  </si>
  <si>
    <t>ZAGREB</t>
  </si>
  <si>
    <t>ULICA GRADA VUKOVARA 269 G</t>
  </si>
  <si>
    <t>GRAD ZAGREB</t>
  </si>
  <si>
    <t>01.01.2016.</t>
  </si>
  <si>
    <t>31.12.2016.</t>
  </si>
  <si>
    <t>for the period 01.01.2016. do 31.12.2016.</t>
  </si>
  <si>
    <t>FOR YEAR 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</si>
</sst>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1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33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33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4" fillId="34" borderId="11" xfId="52" applyFont="1" applyFill="1" applyBorder="1" applyAlignment="1" applyProtection="1">
      <alignment horizontal="center" vertical="center" wrapText="1"/>
      <protection hidden="1"/>
    </xf>
    <xf numFmtId="0" fontId="11" fillId="34" borderId="12" xfId="52" applyFont="1" applyFill="1" applyBorder="1" applyAlignment="1" applyProtection="1">
      <alignment horizontal="center" vertical="center"/>
      <protection hidden="1"/>
    </xf>
    <xf numFmtId="0" fontId="11" fillId="34" borderId="28" xfId="52" applyFont="1" applyFill="1" applyBorder="1" applyAlignment="1" applyProtection="1">
      <alignment horizontal="center" vertical="center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34" borderId="22" xfId="0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34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35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5" borderId="31" xfId="0" applyNumberFormat="1" applyFont="1" applyFill="1" applyBorder="1" applyAlignment="1" applyProtection="1">
      <alignment vertical="center"/>
      <protection hidden="1"/>
    </xf>
    <xf numFmtId="3" fontId="11" fillId="35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3" fontId="11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3" fontId="11" fillId="0" borderId="33" xfId="0" applyNumberFormat="1" applyFont="1" applyFill="1" applyBorder="1" applyAlignment="1" applyProtection="1">
      <alignment vertical="center"/>
      <protection hidden="1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4" fillId="33" borderId="17" xfId="51" applyFont="1" applyFill="1" applyBorder="1" applyAlignment="1" applyProtection="1">
      <alignment horizontal="left" vertical="center"/>
      <protection hidden="1" locked="0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33" borderId="17" xfId="35" applyNumberFormat="1" applyFill="1" applyBorder="1" applyAlignment="1" applyProtection="1">
      <alignment/>
      <protection hidden="1" locked="0"/>
    </xf>
    <xf numFmtId="0" fontId="8" fillId="33" borderId="17" xfId="35" applyNumberFormat="1" applyFont="1" applyFill="1" applyBorder="1" applyAlignment="1" applyProtection="1">
      <alignment/>
      <protection hidden="1" locked="0"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33" borderId="17" xfId="51" applyFont="1" applyFill="1" applyBorder="1" applyAlignment="1" applyProtection="1">
      <alignment horizontal="right" vertical="center"/>
      <protection hidden="1" locked="0"/>
    </xf>
    <xf numFmtId="0" fontId="4" fillId="33" borderId="14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0" fontId="4" fillId="33" borderId="14" xfId="51" applyFont="1" applyFill="1" applyBorder="1" applyAlignment="1" applyProtection="1">
      <alignment horizontal="left" vertical="center"/>
      <protection hidden="1" locked="0"/>
    </xf>
    <xf numFmtId="49" fontId="4" fillId="33" borderId="17" xfId="51" applyNumberFormat="1" applyFont="1" applyFill="1" applyBorder="1" applyAlignment="1" applyProtection="1">
      <alignment horizontal="left" vertical="center"/>
      <protection hidden="1" locked="0"/>
    </xf>
    <xf numFmtId="49" fontId="8" fillId="33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33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4" fillId="36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38" borderId="14" xfId="52" applyFont="1" applyFill="1" applyBorder="1" applyAlignment="1" applyProtection="1">
      <alignment horizontal="left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11" fillId="34" borderId="20" xfId="52" applyFont="1" applyFill="1" applyBorder="1" applyAlignment="1" applyProtection="1">
      <alignment horizontal="center" vertical="center" wrapText="1"/>
      <protection hidden="1"/>
    </xf>
    <xf numFmtId="0" fontId="4" fillId="34" borderId="28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36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36" borderId="37" xfId="52" applyFont="1" applyFill="1" applyBorder="1" applyAlignment="1">
      <alignment horizontal="left" vertical="center" wrapTex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36" borderId="35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3" fillId="37" borderId="4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34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0" style="0" hidden="1" customWidth="1"/>
    <col min="2" max="2" width="0" style="1" hidden="1" customWidth="1"/>
    <col min="3" max="7" width="0" style="0" hidden="1" customWidth="1"/>
    <col min="8" max="8" width="0" style="2" hidden="1" customWidth="1"/>
    <col min="9" max="9" width="0" style="0" hidden="1" customWidth="1"/>
    <col min="10" max="24" width="0" style="3" hidden="1" customWidth="1"/>
    <col min="25" max="16384" width="0" style="0" hidden="1" customWidth="1"/>
  </cols>
  <sheetData>
    <row r="1" spans="1:29" ht="12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">
      <c r="A1" s="150" t="s">
        <v>96</v>
      </c>
      <c r="B1" s="150"/>
      <c r="C1" s="150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51" t="s">
        <v>97</v>
      </c>
      <c r="B2" s="151"/>
      <c r="C2" s="151"/>
      <c r="D2" s="151"/>
      <c r="E2" s="22" t="s">
        <v>421</v>
      </c>
      <c r="F2" s="23"/>
      <c r="G2" s="24" t="s">
        <v>98</v>
      </c>
      <c r="H2" s="22" t="s">
        <v>422</v>
      </c>
      <c r="I2" s="25"/>
      <c r="J2" s="21"/>
      <c r="K2" s="21"/>
      <c r="L2" s="21"/>
    </row>
    <row r="3" spans="1:12" ht="12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52" t="s">
        <v>99</v>
      </c>
      <c r="B4" s="152"/>
      <c r="C4" s="152"/>
      <c r="D4" s="152"/>
      <c r="E4" s="152"/>
      <c r="F4" s="152"/>
      <c r="G4" s="152"/>
      <c r="H4" s="152"/>
      <c r="I4" s="152"/>
      <c r="J4" s="21"/>
      <c r="K4" s="21"/>
      <c r="L4" s="21"/>
    </row>
    <row r="5" spans="1:12" ht="12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">
      <c r="A6" s="153" t="s">
        <v>100</v>
      </c>
      <c r="B6" s="153"/>
      <c r="C6" s="154" t="s">
        <v>101</v>
      </c>
      <c r="D6" s="154"/>
      <c r="E6" s="155"/>
      <c r="F6" s="155"/>
      <c r="G6" s="155"/>
      <c r="H6" s="155"/>
      <c r="I6" s="37"/>
      <c r="J6" s="21"/>
      <c r="K6" s="21"/>
      <c r="L6" s="21"/>
    </row>
    <row r="7" spans="1:12" ht="12">
      <c r="A7" s="38"/>
      <c r="B7" s="38"/>
      <c r="C7" s="29"/>
      <c r="D7" s="29"/>
      <c r="E7" s="155"/>
      <c r="F7" s="155"/>
      <c r="G7" s="155"/>
      <c r="H7" s="155"/>
      <c r="I7" s="37"/>
      <c r="J7" s="21"/>
      <c r="K7" s="21"/>
      <c r="L7" s="21"/>
    </row>
    <row r="8" spans="1:12" ht="27" customHeight="1">
      <c r="A8" s="156" t="s">
        <v>102</v>
      </c>
      <c r="B8" s="156"/>
      <c r="C8" s="154" t="s">
        <v>103</v>
      </c>
      <c r="D8" s="154"/>
      <c r="E8" s="155"/>
      <c r="F8" s="155"/>
      <c r="G8" s="155"/>
      <c r="H8" s="155"/>
      <c r="I8" s="30"/>
      <c r="J8" s="21"/>
      <c r="K8" s="21"/>
      <c r="L8" s="21"/>
    </row>
    <row r="9" spans="1:12" ht="12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57" t="s">
        <v>104</v>
      </c>
      <c r="B10" s="157"/>
      <c r="C10" s="154" t="s">
        <v>105</v>
      </c>
      <c r="D10" s="154"/>
      <c r="E10" s="29"/>
      <c r="F10" s="29"/>
      <c r="G10" s="29"/>
      <c r="H10" s="29"/>
      <c r="I10" s="29"/>
      <c r="J10" s="21"/>
      <c r="K10" s="21"/>
      <c r="L10" s="21"/>
    </row>
    <row r="11" spans="1:12" ht="12">
      <c r="A11" s="157"/>
      <c r="B11" s="157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">
      <c r="A12" s="153" t="s">
        <v>106</v>
      </c>
      <c r="B12" s="153"/>
      <c r="C12" s="158" t="s">
        <v>107</v>
      </c>
      <c r="D12" s="158"/>
      <c r="E12" s="158"/>
      <c r="F12" s="158"/>
      <c r="G12" s="158"/>
      <c r="H12" s="158"/>
      <c r="I12" s="158"/>
      <c r="J12" s="21"/>
      <c r="K12" s="21"/>
      <c r="L12" s="21"/>
    </row>
    <row r="13" spans="1:12" ht="12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">
      <c r="A14" s="153" t="s">
        <v>108</v>
      </c>
      <c r="B14" s="153"/>
      <c r="C14" s="159">
        <v>10000</v>
      </c>
      <c r="D14" s="159"/>
      <c r="E14" s="29"/>
      <c r="F14" s="158" t="s">
        <v>418</v>
      </c>
      <c r="G14" s="158"/>
      <c r="H14" s="158"/>
      <c r="I14" s="158"/>
      <c r="J14" s="21"/>
      <c r="K14" s="21"/>
      <c r="L14" s="21"/>
    </row>
    <row r="15" spans="1:12" ht="12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">
      <c r="A16" s="153" t="s">
        <v>109</v>
      </c>
      <c r="B16" s="153"/>
      <c r="C16" s="158" t="s">
        <v>419</v>
      </c>
      <c r="D16" s="158"/>
      <c r="E16" s="158"/>
      <c r="F16" s="158"/>
      <c r="G16" s="158"/>
      <c r="H16" s="158"/>
      <c r="I16" s="158"/>
      <c r="J16" s="21"/>
      <c r="K16" s="21"/>
      <c r="L16" s="21"/>
    </row>
    <row r="17" spans="1:12" ht="12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">
      <c r="A18" s="153" t="s">
        <v>110</v>
      </c>
      <c r="B18" s="153"/>
      <c r="C18" s="160" t="s">
        <v>417</v>
      </c>
      <c r="D18" s="161"/>
      <c r="E18" s="161"/>
      <c r="F18" s="161"/>
      <c r="G18" s="161"/>
      <c r="H18" s="161"/>
      <c r="I18" s="161"/>
      <c r="J18" s="21"/>
      <c r="K18" s="21"/>
      <c r="L18" s="21"/>
    </row>
    <row r="19" spans="1:12" ht="12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">
      <c r="A20" s="153" t="s">
        <v>111</v>
      </c>
      <c r="B20" s="153"/>
      <c r="C20" s="161" t="s">
        <v>112</v>
      </c>
      <c r="D20" s="161"/>
      <c r="E20" s="161"/>
      <c r="F20" s="161"/>
      <c r="G20" s="161"/>
      <c r="H20" s="161"/>
      <c r="I20" s="161"/>
      <c r="J20" s="21"/>
      <c r="K20" s="21"/>
      <c r="L20" s="21"/>
    </row>
    <row r="21" spans="1:12" ht="12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">
      <c r="A22" s="162" t="s">
        <v>113</v>
      </c>
      <c r="B22" s="162"/>
      <c r="C22" s="42">
        <v>133</v>
      </c>
      <c r="D22" s="158" t="s">
        <v>418</v>
      </c>
      <c r="E22" s="158"/>
      <c r="F22" s="158"/>
      <c r="G22" s="163"/>
      <c r="H22" s="163"/>
      <c r="I22" s="43"/>
      <c r="J22" s="21"/>
      <c r="K22" s="21"/>
      <c r="L22" s="21"/>
    </row>
    <row r="23" spans="1:12" ht="12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">
      <c r="A24" s="153" t="s">
        <v>114</v>
      </c>
      <c r="B24" s="153"/>
      <c r="C24" s="42">
        <v>21</v>
      </c>
      <c r="D24" s="158" t="s">
        <v>420</v>
      </c>
      <c r="E24" s="158"/>
      <c r="F24" s="158"/>
      <c r="G24" s="158"/>
      <c r="H24" s="44" t="s">
        <v>115</v>
      </c>
      <c r="I24" s="145">
        <v>472</v>
      </c>
      <c r="J24" s="21"/>
      <c r="K24" s="21"/>
      <c r="L24" s="21"/>
    </row>
    <row r="25" spans="1:12" ht="12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">
      <c r="A26" s="153" t="s">
        <v>117</v>
      </c>
      <c r="B26" s="153"/>
      <c r="C26" s="46" t="s">
        <v>118</v>
      </c>
      <c r="D26" s="47"/>
      <c r="E26" s="21"/>
      <c r="F26" s="30"/>
      <c r="G26" s="153" t="s">
        <v>119</v>
      </c>
      <c r="H26" s="153"/>
      <c r="I26" s="48" t="s">
        <v>120</v>
      </c>
      <c r="J26" s="21"/>
      <c r="K26" s="21"/>
      <c r="L26" s="21"/>
    </row>
    <row r="27" spans="1:12" ht="12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">
      <c r="A28" s="164" t="s">
        <v>121</v>
      </c>
      <c r="B28" s="164"/>
      <c r="C28" s="164"/>
      <c r="D28" s="164"/>
      <c r="E28" s="165"/>
      <c r="F28" s="165"/>
      <c r="G28" s="165"/>
      <c r="H28" s="166" t="s">
        <v>122</v>
      </c>
      <c r="I28" s="166"/>
      <c r="J28" s="21"/>
      <c r="K28" s="21"/>
      <c r="L28" s="21"/>
    </row>
    <row r="29" spans="1:12" ht="12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">
      <c r="A30" s="167" t="s">
        <v>414</v>
      </c>
      <c r="B30" s="167"/>
      <c r="C30" s="167"/>
      <c r="D30" s="167"/>
      <c r="E30" s="168" t="s">
        <v>123</v>
      </c>
      <c r="F30" s="168"/>
      <c r="G30" s="168"/>
      <c r="H30" s="169" t="s">
        <v>124</v>
      </c>
      <c r="I30" s="169"/>
      <c r="J30" s="21"/>
      <c r="K30" s="21"/>
      <c r="L30" s="21"/>
    </row>
    <row r="31" spans="1:12" ht="12">
      <c r="A31" s="51"/>
      <c r="B31" s="52"/>
      <c r="C31" s="53"/>
      <c r="D31" s="170"/>
      <c r="E31" s="170"/>
      <c r="F31" s="170"/>
      <c r="G31" s="170"/>
      <c r="H31" s="55"/>
      <c r="I31" s="56"/>
      <c r="J31" s="21"/>
      <c r="K31" s="21"/>
      <c r="L31" s="21"/>
    </row>
    <row r="32" spans="1:12" ht="12">
      <c r="A32" s="167" t="s">
        <v>415</v>
      </c>
      <c r="B32" s="167"/>
      <c r="C32" s="167"/>
      <c r="D32" s="167"/>
      <c r="E32" s="168" t="s">
        <v>125</v>
      </c>
      <c r="F32" s="168"/>
      <c r="G32" s="168"/>
      <c r="H32" s="169" t="s">
        <v>126</v>
      </c>
      <c r="I32" s="169"/>
      <c r="J32" s="21"/>
      <c r="K32" s="21"/>
      <c r="L32" s="21"/>
    </row>
    <row r="33" spans="1:12" ht="12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">
      <c r="A34" s="167" t="s">
        <v>127</v>
      </c>
      <c r="B34" s="167"/>
      <c r="C34" s="167"/>
      <c r="D34" s="167"/>
      <c r="E34" s="168" t="s">
        <v>123</v>
      </c>
      <c r="F34" s="168"/>
      <c r="G34" s="168"/>
      <c r="H34" s="169" t="s">
        <v>128</v>
      </c>
      <c r="I34" s="169"/>
      <c r="J34" s="21"/>
      <c r="K34" s="21"/>
      <c r="L34" s="21"/>
    </row>
    <row r="35" spans="1:12" ht="12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">
      <c r="A36" s="171"/>
      <c r="B36" s="171"/>
      <c r="C36" s="171"/>
      <c r="D36" s="171"/>
      <c r="E36" s="172"/>
      <c r="F36" s="172"/>
      <c r="G36" s="172"/>
      <c r="H36" s="154"/>
      <c r="I36" s="154"/>
      <c r="J36" s="21"/>
      <c r="K36" s="21"/>
      <c r="L36" s="21"/>
    </row>
    <row r="37" spans="1:12" ht="12">
      <c r="A37" s="62"/>
      <c r="B37" s="62"/>
      <c r="C37" s="173"/>
      <c r="D37" s="173"/>
      <c r="E37" s="29"/>
      <c r="F37" s="173"/>
      <c r="G37" s="173"/>
      <c r="H37" s="29"/>
      <c r="I37" s="29"/>
      <c r="J37" s="21"/>
      <c r="K37" s="21"/>
      <c r="L37" s="21"/>
    </row>
    <row r="38" spans="1:12" ht="12">
      <c r="A38" s="171"/>
      <c r="B38" s="171"/>
      <c r="C38" s="171"/>
      <c r="D38" s="171"/>
      <c r="E38" s="172"/>
      <c r="F38" s="172"/>
      <c r="G38" s="172"/>
      <c r="H38" s="154"/>
      <c r="I38" s="154"/>
      <c r="J38" s="21"/>
      <c r="K38" s="21"/>
      <c r="L38" s="21"/>
    </row>
    <row r="39" spans="1:12" ht="12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">
      <c r="A40" s="171"/>
      <c r="B40" s="171"/>
      <c r="C40" s="171"/>
      <c r="D40" s="171"/>
      <c r="E40" s="172"/>
      <c r="F40" s="172"/>
      <c r="G40" s="172"/>
      <c r="H40" s="154"/>
      <c r="I40" s="154"/>
      <c r="J40" s="21"/>
      <c r="K40" s="21"/>
      <c r="L40" s="21"/>
    </row>
    <row r="41" spans="1:12" ht="12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74" t="s">
        <v>129</v>
      </c>
      <c r="B44" s="174"/>
      <c r="C44" s="154"/>
      <c r="D44" s="154"/>
      <c r="E44" s="30"/>
      <c r="F44" s="158"/>
      <c r="G44" s="158"/>
      <c r="H44" s="158"/>
      <c r="I44" s="158"/>
      <c r="J44" s="21"/>
      <c r="K44" s="21"/>
      <c r="L44" s="21"/>
    </row>
    <row r="45" spans="1:12" ht="12">
      <c r="A45" s="62"/>
      <c r="B45" s="62"/>
      <c r="C45" s="173"/>
      <c r="D45" s="173"/>
      <c r="E45" s="29"/>
      <c r="F45" s="173"/>
      <c r="G45" s="173"/>
      <c r="H45" s="70"/>
      <c r="I45" s="70"/>
      <c r="J45" s="21"/>
      <c r="K45" s="21"/>
      <c r="L45" s="21"/>
    </row>
    <row r="46" spans="1:12" ht="12.75" customHeight="1">
      <c r="A46" s="174" t="s">
        <v>130</v>
      </c>
      <c r="B46" s="174"/>
      <c r="C46" s="175" t="s">
        <v>131</v>
      </c>
      <c r="D46" s="175"/>
      <c r="E46" s="175"/>
      <c r="F46" s="175"/>
      <c r="G46" s="175"/>
      <c r="H46" s="175"/>
      <c r="I46" s="175"/>
      <c r="J46" s="21"/>
      <c r="K46" s="21"/>
      <c r="L46" s="21"/>
    </row>
    <row r="47" spans="1:12" ht="12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74" t="s">
        <v>133</v>
      </c>
      <c r="B48" s="174"/>
      <c r="C48" s="176" t="s">
        <v>416</v>
      </c>
      <c r="D48" s="176"/>
      <c r="E48" s="176"/>
      <c r="F48" s="30"/>
      <c r="G48" s="44" t="s">
        <v>134</v>
      </c>
      <c r="H48" s="176" t="s">
        <v>135</v>
      </c>
      <c r="I48" s="176"/>
      <c r="J48" s="21"/>
      <c r="K48" s="21"/>
      <c r="L48" s="21"/>
    </row>
    <row r="49" spans="1:12" ht="12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74" t="s">
        <v>136</v>
      </c>
      <c r="B50" s="174"/>
      <c r="C50" s="177" t="s">
        <v>137</v>
      </c>
      <c r="D50" s="177"/>
      <c r="E50" s="177"/>
      <c r="F50" s="177"/>
      <c r="G50" s="177"/>
      <c r="H50" s="177"/>
      <c r="I50" s="177"/>
      <c r="J50" s="21"/>
      <c r="K50" s="21"/>
      <c r="L50" s="21"/>
    </row>
    <row r="51" spans="1:12" ht="12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">
      <c r="A52" s="153" t="s">
        <v>138</v>
      </c>
      <c r="B52" s="153"/>
      <c r="C52" s="176" t="s">
        <v>412</v>
      </c>
      <c r="D52" s="176"/>
      <c r="E52" s="176"/>
      <c r="F52" s="176"/>
      <c r="G52" s="176"/>
      <c r="H52" s="176"/>
      <c r="I52" s="176"/>
      <c r="J52" s="21"/>
      <c r="K52" s="21"/>
      <c r="L52" s="21"/>
    </row>
    <row r="53" spans="1:12" ht="12">
      <c r="A53" s="72"/>
      <c r="B53" s="72"/>
      <c r="C53" s="178" t="s">
        <v>139</v>
      </c>
      <c r="D53" s="178"/>
      <c r="E53" s="178"/>
      <c r="F53" s="178"/>
      <c r="G53" s="178"/>
      <c r="H53" s="178"/>
      <c r="I53" s="26"/>
      <c r="J53" s="21"/>
      <c r="K53" s="21"/>
      <c r="L53" s="21"/>
    </row>
    <row r="54" spans="1:12" ht="12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">
      <c r="A55" s="72"/>
      <c r="B55" s="179" t="s">
        <v>140</v>
      </c>
      <c r="C55" s="179"/>
      <c r="D55" s="179"/>
      <c r="E55" s="179"/>
      <c r="F55" s="74"/>
      <c r="G55" s="74"/>
      <c r="H55" s="74"/>
      <c r="I55" s="75"/>
      <c r="J55" s="21"/>
      <c r="K55" s="21"/>
      <c r="L55" s="21"/>
    </row>
    <row r="56" spans="1:12" ht="12">
      <c r="A56" s="72"/>
      <c r="B56" s="179" t="s">
        <v>141</v>
      </c>
      <c r="C56" s="179"/>
      <c r="D56" s="179"/>
      <c r="E56" s="179"/>
      <c r="F56" s="179"/>
      <c r="G56" s="179"/>
      <c r="H56" s="179"/>
      <c r="I56" s="179"/>
      <c r="J56" s="21"/>
      <c r="K56" s="21"/>
      <c r="L56" s="21"/>
    </row>
    <row r="57" spans="1:12" ht="12">
      <c r="A57" s="72"/>
      <c r="B57" s="179" t="s">
        <v>142</v>
      </c>
      <c r="C57" s="179"/>
      <c r="D57" s="179"/>
      <c r="E57" s="179"/>
      <c r="F57" s="179"/>
      <c r="G57" s="179"/>
      <c r="H57" s="179"/>
      <c r="I57" s="75"/>
      <c r="J57" s="21"/>
      <c r="K57" s="21"/>
      <c r="L57" s="21"/>
    </row>
    <row r="58" spans="1:12" ht="12">
      <c r="A58" s="72"/>
      <c r="B58" s="179" t="s">
        <v>143</v>
      </c>
      <c r="C58" s="179"/>
      <c r="D58" s="179"/>
      <c r="E58" s="179"/>
      <c r="F58" s="179"/>
      <c r="G58" s="179"/>
      <c r="H58" s="179"/>
      <c r="I58" s="179"/>
      <c r="J58" s="21"/>
      <c r="K58" s="21"/>
      <c r="L58" s="21"/>
    </row>
    <row r="59" spans="1:12" ht="12">
      <c r="A59" s="72"/>
      <c r="B59" s="179" t="s">
        <v>144</v>
      </c>
      <c r="C59" s="179"/>
      <c r="D59" s="179"/>
      <c r="E59" s="179"/>
      <c r="F59" s="179"/>
      <c r="G59" s="179"/>
      <c r="H59" s="179"/>
      <c r="I59" s="179"/>
      <c r="J59" s="21"/>
      <c r="K59" s="21"/>
      <c r="L59" s="21"/>
    </row>
    <row r="60" spans="1:12" ht="12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">
      <c r="A62" s="30"/>
      <c r="B62" s="30"/>
      <c r="C62" s="30"/>
      <c r="D62" s="30"/>
      <c r="E62" s="72" t="s">
        <v>145</v>
      </c>
      <c r="F62" s="21"/>
      <c r="G62" s="180" t="s">
        <v>146</v>
      </c>
      <c r="H62" s="180"/>
      <c r="I62" s="180"/>
      <c r="J62" s="21"/>
      <c r="K62" s="21"/>
      <c r="L62" s="21"/>
    </row>
    <row r="63" spans="1:12" ht="12">
      <c r="A63" s="79"/>
      <c r="B63" s="79"/>
      <c r="C63" s="35"/>
      <c r="D63" s="35"/>
      <c r="E63" s="35"/>
      <c r="F63" s="35"/>
      <c r="G63" s="181"/>
      <c r="H63" s="181"/>
      <c r="I63" s="35"/>
      <c r="J63" s="21"/>
      <c r="K63" s="21"/>
      <c r="L63" s="21"/>
    </row>
  </sheetData>
  <sheetProtection selectLockedCells="1" selectUnlockedCells="1"/>
  <mergeCells count="74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28">
      <selection activeCell="K45" sqref="K45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82" t="s">
        <v>147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80"/>
    </row>
    <row r="2" spans="1:12" ht="12.75" customHeight="1">
      <c r="A2" s="81"/>
      <c r="B2" s="82"/>
      <c r="C2" s="82"/>
      <c r="D2" s="82"/>
      <c r="E2" s="183" t="s">
        <v>148</v>
      </c>
      <c r="F2" s="183"/>
      <c r="G2" s="184" t="s">
        <v>422</v>
      </c>
      <c r="H2" s="184"/>
      <c r="I2" s="82"/>
      <c r="J2" s="82"/>
      <c r="K2" s="81"/>
      <c r="L2" s="80"/>
    </row>
    <row r="3" spans="1:12" ht="27.75" customHeight="1">
      <c r="A3" s="185" t="s">
        <v>149</v>
      </c>
      <c r="B3" s="185"/>
      <c r="C3" s="185"/>
      <c r="D3" s="185"/>
      <c r="E3" s="185"/>
      <c r="F3" s="185"/>
      <c r="G3" s="185"/>
      <c r="H3" s="185"/>
      <c r="I3" s="83" t="s">
        <v>150</v>
      </c>
      <c r="J3" s="84" t="s">
        <v>151</v>
      </c>
      <c r="K3" s="85" t="s">
        <v>152</v>
      </c>
      <c r="L3" s="80"/>
    </row>
    <row r="4" spans="1:12" ht="12">
      <c r="A4" s="186">
        <v>1</v>
      </c>
      <c r="B4" s="186"/>
      <c r="C4" s="186"/>
      <c r="D4" s="186"/>
      <c r="E4" s="186"/>
      <c r="F4" s="186"/>
      <c r="G4" s="186"/>
      <c r="H4" s="186"/>
      <c r="I4" s="87">
        <v>2</v>
      </c>
      <c r="J4" s="86">
        <v>3</v>
      </c>
      <c r="K4" s="86">
        <v>4</v>
      </c>
      <c r="L4" s="80"/>
    </row>
    <row r="5" spans="1:12" ht="12.75" customHeight="1">
      <c r="A5" s="187" t="s">
        <v>153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2.75" customHeight="1">
      <c r="A6" s="188" t="s">
        <v>154</v>
      </c>
      <c r="B6" s="188"/>
      <c r="C6" s="188"/>
      <c r="D6" s="188"/>
      <c r="E6" s="188"/>
      <c r="F6" s="188"/>
      <c r="G6" s="188"/>
      <c r="H6" s="188"/>
      <c r="I6" s="88">
        <v>1</v>
      </c>
      <c r="J6" s="89"/>
      <c r="K6" s="89"/>
      <c r="L6" s="80"/>
    </row>
    <row r="7" spans="1:24" ht="12.75" customHeight="1">
      <c r="A7" s="189" t="s">
        <v>155</v>
      </c>
      <c r="B7" s="189"/>
      <c r="C7" s="189"/>
      <c r="D7" s="189"/>
      <c r="E7" s="189"/>
      <c r="F7" s="189"/>
      <c r="G7" s="189"/>
      <c r="H7" s="189"/>
      <c r="I7" s="90">
        <v>2</v>
      </c>
      <c r="J7" s="146">
        <f>J8+J15+J25+J34+J38</f>
        <v>529062517</v>
      </c>
      <c r="K7" s="146">
        <f>K8+K15+K25+K34+K38</f>
        <v>543336279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90" t="s">
        <v>156</v>
      </c>
      <c r="B8" s="190"/>
      <c r="C8" s="190"/>
      <c r="D8" s="190"/>
      <c r="E8" s="190"/>
      <c r="F8" s="190"/>
      <c r="G8" s="190"/>
      <c r="H8" s="190"/>
      <c r="I8" s="90">
        <v>3</v>
      </c>
      <c r="J8" s="146">
        <f>SUM(J9:J14)</f>
        <v>1008224</v>
      </c>
      <c r="K8" s="146">
        <f>SUM(K9:K14)</f>
        <v>769909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90" t="s">
        <v>157</v>
      </c>
      <c r="B9" s="190"/>
      <c r="C9" s="190"/>
      <c r="D9" s="190"/>
      <c r="E9" s="190"/>
      <c r="F9" s="190"/>
      <c r="G9" s="190"/>
      <c r="H9" s="190"/>
      <c r="I9" s="90">
        <v>4</v>
      </c>
      <c r="J9" s="93"/>
      <c r="K9" s="93"/>
      <c r="L9" s="80"/>
    </row>
    <row r="10" spans="1:12" ht="12.75" customHeight="1">
      <c r="A10" s="190" t="s">
        <v>158</v>
      </c>
      <c r="B10" s="190"/>
      <c r="C10" s="190"/>
      <c r="D10" s="190"/>
      <c r="E10" s="190"/>
      <c r="F10" s="190"/>
      <c r="G10" s="190"/>
      <c r="H10" s="190"/>
      <c r="I10" s="90">
        <v>5</v>
      </c>
      <c r="J10" s="93">
        <v>1008224</v>
      </c>
      <c r="K10" s="93">
        <v>769909</v>
      </c>
      <c r="L10" s="80"/>
    </row>
    <row r="11" spans="1:12" ht="12.75" customHeight="1">
      <c r="A11" s="190" t="s">
        <v>159</v>
      </c>
      <c r="B11" s="190"/>
      <c r="C11" s="190"/>
      <c r="D11" s="190"/>
      <c r="E11" s="190"/>
      <c r="F11" s="190"/>
      <c r="G11" s="190"/>
      <c r="H11" s="190"/>
      <c r="I11" s="90">
        <v>6</v>
      </c>
      <c r="J11" s="93"/>
      <c r="K11" s="93"/>
      <c r="L11" s="80"/>
    </row>
    <row r="12" spans="1:12" ht="12.75" customHeight="1">
      <c r="A12" s="190" t="s">
        <v>160</v>
      </c>
      <c r="B12" s="190"/>
      <c r="C12" s="190"/>
      <c r="D12" s="190"/>
      <c r="E12" s="190"/>
      <c r="F12" s="190"/>
      <c r="G12" s="190"/>
      <c r="H12" s="190"/>
      <c r="I12" s="90">
        <v>7</v>
      </c>
      <c r="J12" s="93"/>
      <c r="K12" s="93"/>
      <c r="L12" s="80"/>
    </row>
    <row r="13" spans="1:12" ht="12.75" customHeight="1">
      <c r="A13" s="190" t="s">
        <v>161</v>
      </c>
      <c r="B13" s="190"/>
      <c r="C13" s="190"/>
      <c r="D13" s="190"/>
      <c r="E13" s="190"/>
      <c r="F13" s="190"/>
      <c r="G13" s="190"/>
      <c r="H13" s="190"/>
      <c r="I13" s="90">
        <v>8</v>
      </c>
      <c r="J13" s="93"/>
      <c r="K13" s="93"/>
      <c r="L13" s="80"/>
    </row>
    <row r="14" spans="1:12" ht="12.75" customHeight="1">
      <c r="A14" s="190" t="s">
        <v>162</v>
      </c>
      <c r="B14" s="190"/>
      <c r="C14" s="190"/>
      <c r="D14" s="190"/>
      <c r="E14" s="190"/>
      <c r="F14" s="190"/>
      <c r="G14" s="190"/>
      <c r="H14" s="190"/>
      <c r="I14" s="90">
        <v>9</v>
      </c>
      <c r="J14" s="93"/>
      <c r="K14" s="93"/>
      <c r="L14" s="80"/>
    </row>
    <row r="15" spans="1:12" ht="12.75" customHeight="1">
      <c r="A15" s="190" t="s">
        <v>163</v>
      </c>
      <c r="B15" s="190"/>
      <c r="C15" s="190"/>
      <c r="D15" s="190"/>
      <c r="E15" s="190"/>
      <c r="F15" s="190"/>
      <c r="G15" s="190"/>
      <c r="H15" s="190"/>
      <c r="I15" s="90">
        <v>10</v>
      </c>
      <c r="J15" s="146">
        <f>SUM(J16:J24)</f>
        <v>525093960</v>
      </c>
      <c r="K15" s="146">
        <f>SUM(K16:K24)</f>
        <v>536749935</v>
      </c>
      <c r="L15" s="80"/>
    </row>
    <row r="16" spans="1:13" ht="12.75" customHeight="1">
      <c r="A16" s="190" t="s">
        <v>164</v>
      </c>
      <c r="B16" s="190"/>
      <c r="C16" s="190"/>
      <c r="D16" s="190"/>
      <c r="E16" s="190"/>
      <c r="F16" s="190"/>
      <c r="G16" s="190"/>
      <c r="H16" s="190"/>
      <c r="I16" s="90">
        <v>11</v>
      </c>
      <c r="J16" s="93">
        <v>38540921</v>
      </c>
      <c r="K16" s="93">
        <v>38540921</v>
      </c>
      <c r="L16" s="94">
        <v>1142837000</v>
      </c>
      <c r="M16" s="80" t="s">
        <v>165</v>
      </c>
    </row>
    <row r="17" spans="1:13" ht="12.75" customHeight="1">
      <c r="A17" s="190" t="s">
        <v>166</v>
      </c>
      <c r="B17" s="190"/>
      <c r="C17" s="190"/>
      <c r="D17" s="190"/>
      <c r="E17" s="190"/>
      <c r="F17" s="190"/>
      <c r="G17" s="190"/>
      <c r="H17" s="190"/>
      <c r="I17" s="90">
        <v>12</v>
      </c>
      <c r="J17" s="93">
        <v>238204927</v>
      </c>
      <c r="K17" s="93">
        <v>228037294</v>
      </c>
      <c r="L17" s="94">
        <f>K16+K17</f>
        <v>266578215</v>
      </c>
      <c r="M17" s="80" t="s">
        <v>167</v>
      </c>
    </row>
    <row r="18" spans="1:12" ht="12.75" customHeight="1">
      <c r="A18" s="190" t="s">
        <v>168</v>
      </c>
      <c r="B18" s="190"/>
      <c r="C18" s="190"/>
      <c r="D18" s="190"/>
      <c r="E18" s="190"/>
      <c r="F18" s="190"/>
      <c r="G18" s="190"/>
      <c r="H18" s="190"/>
      <c r="I18" s="90">
        <v>13</v>
      </c>
      <c r="J18" s="93">
        <v>231922597</v>
      </c>
      <c r="K18" s="93">
        <v>194768612</v>
      </c>
      <c r="L18" s="94">
        <f>L16-L17</f>
        <v>876258785</v>
      </c>
    </row>
    <row r="19" spans="1:13" ht="12.75" customHeight="1">
      <c r="A19" s="190" t="s">
        <v>169</v>
      </c>
      <c r="B19" s="190"/>
      <c r="C19" s="190"/>
      <c r="D19" s="190"/>
      <c r="E19" s="190"/>
      <c r="F19" s="190"/>
      <c r="G19" s="190"/>
      <c r="H19" s="190"/>
      <c r="I19" s="90">
        <v>14</v>
      </c>
      <c r="J19" s="93">
        <v>3368260</v>
      </c>
      <c r="K19" s="93">
        <v>2712606</v>
      </c>
      <c r="L19" s="95">
        <f>K18+K19+K23</f>
        <v>197526118</v>
      </c>
      <c r="M19" s="80" t="s">
        <v>167</v>
      </c>
    </row>
    <row r="20" spans="1:13" ht="12.75" customHeight="1">
      <c r="A20" s="190" t="s">
        <v>170</v>
      </c>
      <c r="B20" s="190"/>
      <c r="C20" s="190"/>
      <c r="D20" s="190"/>
      <c r="E20" s="190"/>
      <c r="F20" s="190"/>
      <c r="G20" s="190"/>
      <c r="H20" s="190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90" t="s">
        <v>171</v>
      </c>
      <c r="B21" s="190"/>
      <c r="C21" s="190"/>
      <c r="D21" s="190"/>
      <c r="E21" s="190"/>
      <c r="F21" s="190"/>
      <c r="G21" s="190"/>
      <c r="H21" s="190"/>
      <c r="I21" s="90">
        <v>16</v>
      </c>
      <c r="J21" s="93">
        <v>307627</v>
      </c>
      <c r="K21" s="93">
        <v>34576964</v>
      </c>
      <c r="L21" s="95">
        <f>L20-L19</f>
        <v>248549882</v>
      </c>
    </row>
    <row r="22" spans="1:12" ht="12.75" customHeight="1">
      <c r="A22" s="190" t="s">
        <v>172</v>
      </c>
      <c r="B22" s="190"/>
      <c r="C22" s="190"/>
      <c r="D22" s="190"/>
      <c r="E22" s="190"/>
      <c r="F22" s="190"/>
      <c r="G22" s="190"/>
      <c r="H22" s="190"/>
      <c r="I22" s="90">
        <v>17</v>
      </c>
      <c r="J22" s="93">
        <v>10480578</v>
      </c>
      <c r="K22" s="93">
        <v>35993969</v>
      </c>
      <c r="L22" s="94">
        <f>K21+K22</f>
        <v>70570933</v>
      </c>
    </row>
    <row r="23" spans="1:12" ht="12.75" customHeight="1">
      <c r="A23" s="190" t="s">
        <v>173</v>
      </c>
      <c r="B23" s="190"/>
      <c r="C23" s="190"/>
      <c r="D23" s="190"/>
      <c r="E23" s="190"/>
      <c r="F23" s="190"/>
      <c r="G23" s="190"/>
      <c r="H23" s="190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90" t="s">
        <v>174</v>
      </c>
      <c r="B24" s="190"/>
      <c r="C24" s="190"/>
      <c r="D24" s="190"/>
      <c r="E24" s="190"/>
      <c r="F24" s="190"/>
      <c r="G24" s="190"/>
      <c r="H24" s="190"/>
      <c r="I24" s="90">
        <v>19</v>
      </c>
      <c r="J24" s="93">
        <v>2224150</v>
      </c>
      <c r="K24" s="93">
        <v>2074669</v>
      </c>
      <c r="L24" s="94">
        <f>L22-L23</f>
        <v>16663933</v>
      </c>
    </row>
    <row r="25" spans="1:12" ht="12.75" customHeight="1">
      <c r="A25" s="190" t="s">
        <v>175</v>
      </c>
      <c r="B25" s="190"/>
      <c r="C25" s="190"/>
      <c r="D25" s="190"/>
      <c r="E25" s="190"/>
      <c r="F25" s="190"/>
      <c r="G25" s="190"/>
      <c r="H25" s="190"/>
      <c r="I25" s="90">
        <v>20</v>
      </c>
      <c r="J25" s="146">
        <f>SUM(J26:J33)</f>
        <v>2923012</v>
      </c>
      <c r="K25" s="146">
        <f>SUM(K26:K33)</f>
        <v>5226520</v>
      </c>
      <c r="L25" s="80"/>
    </row>
    <row r="26" spans="1:12" ht="12.75" customHeight="1">
      <c r="A26" s="190" t="s">
        <v>176</v>
      </c>
      <c r="B26" s="190"/>
      <c r="C26" s="190"/>
      <c r="D26" s="190"/>
      <c r="E26" s="190"/>
      <c r="F26" s="190"/>
      <c r="G26" s="190"/>
      <c r="H26" s="190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90" t="s">
        <v>177</v>
      </c>
      <c r="B27" s="190"/>
      <c r="C27" s="190"/>
      <c r="D27" s="190"/>
      <c r="E27" s="190"/>
      <c r="F27" s="190"/>
      <c r="G27" s="190"/>
      <c r="H27" s="190"/>
      <c r="I27" s="90">
        <v>22</v>
      </c>
      <c r="J27" s="93"/>
      <c r="K27" s="93"/>
      <c r="L27" s="80"/>
    </row>
    <row r="28" spans="1:12" ht="12.75" customHeight="1">
      <c r="A28" s="190" t="s">
        <v>178</v>
      </c>
      <c r="B28" s="190"/>
      <c r="C28" s="190"/>
      <c r="D28" s="190"/>
      <c r="E28" s="190"/>
      <c r="F28" s="190"/>
      <c r="G28" s="190"/>
      <c r="H28" s="190"/>
      <c r="I28" s="90">
        <v>23</v>
      </c>
      <c r="J28" s="93">
        <v>1320983</v>
      </c>
      <c r="K28" s="93"/>
      <c r="L28" s="80" t="s">
        <v>179</v>
      </c>
    </row>
    <row r="29" spans="1:12" ht="12.75" customHeight="1">
      <c r="A29" s="190" t="s">
        <v>180</v>
      </c>
      <c r="B29" s="190"/>
      <c r="C29" s="190"/>
      <c r="D29" s="190"/>
      <c r="E29" s="190"/>
      <c r="F29" s="190"/>
      <c r="G29" s="190"/>
      <c r="H29" s="190"/>
      <c r="I29" s="90">
        <v>24</v>
      </c>
      <c r="J29" s="93"/>
      <c r="K29" s="93"/>
      <c r="L29" s="80"/>
    </row>
    <row r="30" spans="1:12" ht="12.75" customHeight="1">
      <c r="A30" s="190" t="s">
        <v>181</v>
      </c>
      <c r="B30" s="190"/>
      <c r="C30" s="190"/>
      <c r="D30" s="190"/>
      <c r="E30" s="190"/>
      <c r="F30" s="190"/>
      <c r="G30" s="190"/>
      <c r="H30" s="190"/>
      <c r="I30" s="90">
        <v>25</v>
      </c>
      <c r="J30" s="93">
        <v>60173</v>
      </c>
      <c r="K30" s="93">
        <v>910606</v>
      </c>
      <c r="L30" s="80" t="s">
        <v>182</v>
      </c>
    </row>
    <row r="31" spans="1:12" ht="12.75" customHeight="1">
      <c r="A31" s="190" t="s">
        <v>183</v>
      </c>
      <c r="B31" s="190"/>
      <c r="C31" s="190"/>
      <c r="D31" s="190"/>
      <c r="E31" s="190"/>
      <c r="F31" s="190"/>
      <c r="G31" s="190"/>
      <c r="H31" s="190"/>
      <c r="I31" s="90">
        <v>26</v>
      </c>
      <c r="J31" s="93">
        <v>641856</v>
      </c>
      <c r="K31" s="93">
        <v>3415914</v>
      </c>
      <c r="L31" s="80" t="s">
        <v>184</v>
      </c>
    </row>
    <row r="32" spans="1:12" ht="12.75" customHeight="1">
      <c r="A32" s="190" t="s">
        <v>185</v>
      </c>
      <c r="B32" s="190"/>
      <c r="C32" s="190"/>
      <c r="D32" s="190"/>
      <c r="E32" s="190"/>
      <c r="F32" s="190"/>
      <c r="G32" s="190"/>
      <c r="H32" s="190"/>
      <c r="I32" s="90">
        <v>27</v>
      </c>
      <c r="J32" s="93"/>
      <c r="K32" s="93"/>
      <c r="L32" s="80"/>
    </row>
    <row r="33" spans="1:12" ht="12.75" customHeight="1">
      <c r="A33" s="190" t="s">
        <v>186</v>
      </c>
      <c r="B33" s="190"/>
      <c r="C33" s="190"/>
      <c r="D33" s="190"/>
      <c r="E33" s="190"/>
      <c r="F33" s="190"/>
      <c r="G33" s="190"/>
      <c r="H33" s="190"/>
      <c r="I33" s="90">
        <v>28</v>
      </c>
      <c r="J33" s="93"/>
      <c r="K33" s="93"/>
      <c r="L33" s="80"/>
    </row>
    <row r="34" spans="1:12" ht="12.75" customHeight="1">
      <c r="A34" s="190" t="s">
        <v>187</v>
      </c>
      <c r="B34" s="190"/>
      <c r="C34" s="190"/>
      <c r="D34" s="190"/>
      <c r="E34" s="190"/>
      <c r="F34" s="190"/>
      <c r="G34" s="190"/>
      <c r="H34" s="190"/>
      <c r="I34" s="90">
        <v>29</v>
      </c>
      <c r="J34" s="146">
        <f>SUM(J35:J37)</f>
        <v>37321</v>
      </c>
      <c r="K34" s="146">
        <f>SUM(K35:K37)</f>
        <v>589915</v>
      </c>
      <c r="L34" s="80"/>
    </row>
    <row r="35" spans="1:12" ht="12.75" customHeight="1">
      <c r="A35" s="190" t="s">
        <v>188</v>
      </c>
      <c r="B35" s="190"/>
      <c r="C35" s="190"/>
      <c r="D35" s="190"/>
      <c r="E35" s="190"/>
      <c r="F35" s="190"/>
      <c r="G35" s="190"/>
      <c r="H35" s="190"/>
      <c r="I35" s="90">
        <v>30</v>
      </c>
      <c r="J35" s="93"/>
      <c r="K35" s="93"/>
      <c r="L35" s="80"/>
    </row>
    <row r="36" spans="1:12" ht="12.75" customHeight="1">
      <c r="A36" s="190" t="s">
        <v>189</v>
      </c>
      <c r="B36" s="190"/>
      <c r="C36" s="190"/>
      <c r="D36" s="190"/>
      <c r="E36" s="190"/>
      <c r="F36" s="190"/>
      <c r="G36" s="190"/>
      <c r="H36" s="190"/>
      <c r="I36" s="90">
        <v>31</v>
      </c>
      <c r="J36" s="93"/>
      <c r="K36" s="93"/>
      <c r="L36" s="80"/>
    </row>
    <row r="37" spans="1:12" ht="12.75" customHeight="1">
      <c r="A37" s="190" t="s">
        <v>190</v>
      </c>
      <c r="B37" s="190"/>
      <c r="C37" s="190"/>
      <c r="D37" s="190"/>
      <c r="E37" s="190"/>
      <c r="F37" s="190"/>
      <c r="G37" s="190"/>
      <c r="H37" s="190"/>
      <c r="I37" s="90">
        <v>32</v>
      </c>
      <c r="J37" s="93">
        <v>37321</v>
      </c>
      <c r="K37" s="93">
        <v>589915</v>
      </c>
      <c r="L37" s="80"/>
    </row>
    <row r="38" spans="1:12" ht="12.75" customHeight="1">
      <c r="A38" s="190" t="s">
        <v>191</v>
      </c>
      <c r="B38" s="190"/>
      <c r="C38" s="190"/>
      <c r="D38" s="190"/>
      <c r="E38" s="190"/>
      <c r="F38" s="190"/>
      <c r="G38" s="190"/>
      <c r="H38" s="190"/>
      <c r="I38" s="90">
        <v>33</v>
      </c>
      <c r="J38" s="93"/>
      <c r="K38" s="93"/>
      <c r="L38" s="80"/>
    </row>
    <row r="39" spans="1:12" ht="12.75" customHeight="1">
      <c r="A39" s="191" t="s">
        <v>192</v>
      </c>
      <c r="B39" s="191"/>
      <c r="C39" s="191"/>
      <c r="D39" s="191"/>
      <c r="E39" s="191"/>
      <c r="F39" s="191"/>
      <c r="G39" s="191"/>
      <c r="H39" s="191"/>
      <c r="I39" s="90">
        <v>34</v>
      </c>
      <c r="J39" s="146">
        <f>J40+J48+J55+J63</f>
        <v>704103328</v>
      </c>
      <c r="K39" s="146">
        <f>K40+K48+K55+K63</f>
        <v>928099253</v>
      </c>
      <c r="L39" s="80"/>
    </row>
    <row r="40" spans="1:12" ht="12.75" customHeight="1">
      <c r="A40" s="190" t="s">
        <v>193</v>
      </c>
      <c r="B40" s="190"/>
      <c r="C40" s="190"/>
      <c r="D40" s="190"/>
      <c r="E40" s="190"/>
      <c r="F40" s="190"/>
      <c r="G40" s="190"/>
      <c r="H40" s="190"/>
      <c r="I40" s="90">
        <v>35</v>
      </c>
      <c r="J40" s="146">
        <f>SUM(J41:J47)</f>
        <v>413955438</v>
      </c>
      <c r="K40" s="146">
        <f>SUM(K41:K47)</f>
        <v>635711354</v>
      </c>
      <c r="L40" s="80" t="s">
        <v>194</v>
      </c>
    </row>
    <row r="41" spans="1:12" ht="12.75" customHeight="1">
      <c r="A41" s="190" t="s">
        <v>195</v>
      </c>
      <c r="B41" s="190"/>
      <c r="C41" s="190"/>
      <c r="D41" s="190"/>
      <c r="E41" s="190"/>
      <c r="F41" s="190"/>
      <c r="G41" s="190"/>
      <c r="H41" s="190"/>
      <c r="I41" s="90">
        <v>36</v>
      </c>
      <c r="J41" s="93">
        <v>37569067</v>
      </c>
      <c r="K41" s="93">
        <v>76486835</v>
      </c>
      <c r="L41" s="80"/>
    </row>
    <row r="42" spans="1:12" ht="12.75" customHeight="1">
      <c r="A42" s="190" t="s">
        <v>196</v>
      </c>
      <c r="B42" s="190"/>
      <c r="C42" s="190"/>
      <c r="D42" s="190"/>
      <c r="E42" s="190"/>
      <c r="F42" s="190"/>
      <c r="G42" s="190"/>
      <c r="H42" s="190"/>
      <c r="I42" s="90">
        <v>37</v>
      </c>
      <c r="J42" s="93"/>
      <c r="K42" s="93"/>
      <c r="L42" s="80"/>
    </row>
    <row r="43" spans="1:12" ht="12.75" customHeight="1">
      <c r="A43" s="190" t="s">
        <v>197</v>
      </c>
      <c r="B43" s="190"/>
      <c r="C43" s="190"/>
      <c r="D43" s="190"/>
      <c r="E43" s="190"/>
      <c r="F43" s="190"/>
      <c r="G43" s="190"/>
      <c r="H43" s="190"/>
      <c r="I43" s="90">
        <v>38</v>
      </c>
      <c r="J43" s="93">
        <v>251210014</v>
      </c>
      <c r="K43" s="93">
        <v>373566269</v>
      </c>
      <c r="L43" s="80"/>
    </row>
    <row r="44" spans="1:12" ht="12.75" customHeight="1">
      <c r="A44" s="190" t="s">
        <v>198</v>
      </c>
      <c r="B44" s="190"/>
      <c r="C44" s="190"/>
      <c r="D44" s="190"/>
      <c r="E44" s="190"/>
      <c r="F44" s="190"/>
      <c r="G44" s="190"/>
      <c r="H44" s="190"/>
      <c r="I44" s="90">
        <v>39</v>
      </c>
      <c r="J44" s="93">
        <v>80795687</v>
      </c>
      <c r="K44" s="93">
        <v>134836805</v>
      </c>
      <c r="L44" s="80"/>
    </row>
    <row r="45" spans="1:12" ht="12.75" customHeight="1">
      <c r="A45" s="190" t="s">
        <v>199</v>
      </c>
      <c r="B45" s="190"/>
      <c r="C45" s="190"/>
      <c r="D45" s="190"/>
      <c r="E45" s="190"/>
      <c r="F45" s="190"/>
      <c r="G45" s="190"/>
      <c r="H45" s="190"/>
      <c r="I45" s="90">
        <v>40</v>
      </c>
      <c r="J45" s="93">
        <v>44380670</v>
      </c>
      <c r="K45" s="93">
        <v>50821445</v>
      </c>
      <c r="L45" s="80"/>
    </row>
    <row r="46" spans="1:12" ht="12.75" customHeight="1">
      <c r="A46" s="190" t="s">
        <v>200</v>
      </c>
      <c r="B46" s="190"/>
      <c r="C46" s="190"/>
      <c r="D46" s="190"/>
      <c r="E46" s="190"/>
      <c r="F46" s="190"/>
      <c r="G46" s="190"/>
      <c r="H46" s="190"/>
      <c r="I46" s="90">
        <v>41</v>
      </c>
      <c r="J46" s="93"/>
      <c r="K46" s="93"/>
      <c r="L46" s="80"/>
    </row>
    <row r="47" spans="1:12" ht="12.75" customHeight="1">
      <c r="A47" s="190" t="s">
        <v>201</v>
      </c>
      <c r="B47" s="190"/>
      <c r="C47" s="190"/>
      <c r="D47" s="190"/>
      <c r="E47" s="190"/>
      <c r="F47" s="190"/>
      <c r="G47" s="190"/>
      <c r="H47" s="190"/>
      <c r="I47" s="90">
        <v>42</v>
      </c>
      <c r="J47" s="93"/>
      <c r="K47" s="93"/>
      <c r="L47" s="80"/>
    </row>
    <row r="48" spans="1:12" ht="12.75" customHeight="1">
      <c r="A48" s="190" t="s">
        <v>202</v>
      </c>
      <c r="B48" s="190"/>
      <c r="C48" s="190"/>
      <c r="D48" s="190"/>
      <c r="E48" s="190"/>
      <c r="F48" s="190"/>
      <c r="G48" s="190"/>
      <c r="H48" s="190"/>
      <c r="I48" s="90">
        <v>43</v>
      </c>
      <c r="J48" s="146">
        <f>SUM(J49:J54)</f>
        <v>208388541</v>
      </c>
      <c r="K48" s="146">
        <f>SUM(K49:K54)</f>
        <v>241144333</v>
      </c>
      <c r="L48" s="80"/>
    </row>
    <row r="49" spans="1:12" ht="12.75" customHeight="1">
      <c r="A49" s="190" t="s">
        <v>203</v>
      </c>
      <c r="B49" s="190"/>
      <c r="C49" s="190"/>
      <c r="D49" s="190"/>
      <c r="E49" s="190"/>
      <c r="F49" s="190"/>
      <c r="G49" s="190"/>
      <c r="H49" s="190"/>
      <c r="I49" s="90">
        <v>44</v>
      </c>
      <c r="J49" s="93">
        <v>743933</v>
      </c>
      <c r="K49" s="93">
        <v>2422079</v>
      </c>
      <c r="L49" s="80"/>
    </row>
    <row r="50" spans="1:12" ht="12.75" customHeight="1">
      <c r="A50" s="190" t="s">
        <v>204</v>
      </c>
      <c r="B50" s="190"/>
      <c r="C50" s="190"/>
      <c r="D50" s="190"/>
      <c r="E50" s="190"/>
      <c r="F50" s="190"/>
      <c r="G50" s="190"/>
      <c r="H50" s="190"/>
      <c r="I50" s="90">
        <v>45</v>
      </c>
      <c r="J50" s="93">
        <v>178183726</v>
      </c>
      <c r="K50" s="93">
        <v>173217676</v>
      </c>
      <c r="L50" s="80" t="s">
        <v>165</v>
      </c>
    </row>
    <row r="51" spans="1:12" ht="12.75" customHeight="1">
      <c r="A51" s="190" t="s">
        <v>205</v>
      </c>
      <c r="B51" s="190"/>
      <c r="C51" s="190"/>
      <c r="D51" s="190"/>
      <c r="E51" s="190"/>
      <c r="F51" s="190"/>
      <c r="G51" s="190"/>
      <c r="H51" s="190"/>
      <c r="I51" s="90">
        <v>46</v>
      </c>
      <c r="J51" s="93"/>
      <c r="K51" s="93"/>
      <c r="L51" s="80"/>
    </row>
    <row r="52" spans="1:12" ht="12.75" customHeight="1">
      <c r="A52" s="190" t="s">
        <v>206</v>
      </c>
      <c r="B52" s="190"/>
      <c r="C52" s="190"/>
      <c r="D52" s="190"/>
      <c r="E52" s="190"/>
      <c r="F52" s="190"/>
      <c r="G52" s="190"/>
      <c r="H52" s="190"/>
      <c r="I52" s="90">
        <v>47</v>
      </c>
      <c r="J52" s="93">
        <v>6387</v>
      </c>
      <c r="K52" s="93">
        <v>5785</v>
      </c>
      <c r="L52" s="80"/>
    </row>
    <row r="53" spans="1:12" ht="12.75" customHeight="1">
      <c r="A53" s="190" t="s">
        <v>207</v>
      </c>
      <c r="B53" s="190"/>
      <c r="C53" s="190"/>
      <c r="D53" s="190"/>
      <c r="E53" s="190"/>
      <c r="F53" s="190"/>
      <c r="G53" s="190"/>
      <c r="H53" s="190"/>
      <c r="I53" s="90">
        <v>48</v>
      </c>
      <c r="J53" s="93">
        <v>29187271</v>
      </c>
      <c r="K53" s="93">
        <v>64791695</v>
      </c>
      <c r="L53" s="80"/>
    </row>
    <row r="54" spans="1:12" ht="12.75" customHeight="1">
      <c r="A54" s="190" t="s">
        <v>208</v>
      </c>
      <c r="B54" s="190"/>
      <c r="C54" s="190"/>
      <c r="D54" s="190"/>
      <c r="E54" s="190"/>
      <c r="F54" s="190"/>
      <c r="G54" s="190"/>
      <c r="H54" s="190"/>
      <c r="I54" s="90">
        <v>49</v>
      </c>
      <c r="J54" s="93">
        <v>267224</v>
      </c>
      <c r="K54" s="93">
        <v>707098</v>
      </c>
      <c r="L54" s="80"/>
    </row>
    <row r="55" spans="1:12" ht="12.75" customHeight="1">
      <c r="A55" s="190" t="s">
        <v>209</v>
      </c>
      <c r="B55" s="190"/>
      <c r="C55" s="190"/>
      <c r="D55" s="190"/>
      <c r="E55" s="190"/>
      <c r="F55" s="190"/>
      <c r="G55" s="190"/>
      <c r="H55" s="190"/>
      <c r="I55" s="90">
        <v>50</v>
      </c>
      <c r="J55" s="146">
        <f>SUM(J56:J62)</f>
        <v>44910145</v>
      </c>
      <c r="K55" s="146">
        <f>SUM(K56:K62)</f>
        <v>23373920</v>
      </c>
      <c r="L55" s="80"/>
    </row>
    <row r="56" spans="1:12" ht="12.75" customHeight="1">
      <c r="A56" s="190" t="s">
        <v>210</v>
      </c>
      <c r="B56" s="190"/>
      <c r="C56" s="190"/>
      <c r="D56" s="190"/>
      <c r="E56" s="190"/>
      <c r="F56" s="190"/>
      <c r="G56" s="190"/>
      <c r="H56" s="190"/>
      <c r="I56" s="90">
        <v>51</v>
      </c>
      <c r="J56" s="93"/>
      <c r="K56" s="93"/>
      <c r="L56" s="80"/>
    </row>
    <row r="57" spans="1:12" ht="12.75" customHeight="1">
      <c r="A57" s="190" t="s">
        <v>211</v>
      </c>
      <c r="B57" s="190"/>
      <c r="C57" s="190"/>
      <c r="D57" s="190"/>
      <c r="E57" s="190"/>
      <c r="F57" s="190"/>
      <c r="G57" s="190"/>
      <c r="H57" s="190"/>
      <c r="I57" s="90">
        <v>52</v>
      </c>
      <c r="J57" s="93"/>
      <c r="K57" s="93"/>
      <c r="L57" s="80"/>
    </row>
    <row r="58" spans="1:12" ht="12.75" customHeight="1">
      <c r="A58" s="190" t="s">
        <v>212</v>
      </c>
      <c r="B58" s="190"/>
      <c r="C58" s="190"/>
      <c r="D58" s="190"/>
      <c r="E58" s="190"/>
      <c r="F58" s="190"/>
      <c r="G58" s="190"/>
      <c r="H58" s="190"/>
      <c r="I58" s="90">
        <v>53</v>
      </c>
      <c r="J58" s="93"/>
      <c r="K58" s="93"/>
      <c r="L58" s="80"/>
    </row>
    <row r="59" spans="1:12" ht="12.75" customHeight="1">
      <c r="A59" s="190" t="s">
        <v>180</v>
      </c>
      <c r="B59" s="190"/>
      <c r="C59" s="190"/>
      <c r="D59" s="190"/>
      <c r="E59" s="190"/>
      <c r="F59" s="190"/>
      <c r="G59" s="190"/>
      <c r="H59" s="190"/>
      <c r="I59" s="90">
        <v>54</v>
      </c>
      <c r="J59" s="93"/>
      <c r="K59" s="93"/>
      <c r="L59" s="80" t="s">
        <v>213</v>
      </c>
    </row>
    <row r="60" spans="1:12" ht="12.75" customHeight="1">
      <c r="A60" s="190" t="s">
        <v>181</v>
      </c>
      <c r="B60" s="190"/>
      <c r="C60" s="190"/>
      <c r="D60" s="190"/>
      <c r="E60" s="190"/>
      <c r="F60" s="190"/>
      <c r="G60" s="190"/>
      <c r="H60" s="190"/>
      <c r="I60" s="90">
        <v>55</v>
      </c>
      <c r="J60" s="93"/>
      <c r="K60" s="93"/>
      <c r="L60" s="80" t="s">
        <v>214</v>
      </c>
    </row>
    <row r="61" spans="1:12" ht="12.75" customHeight="1">
      <c r="A61" s="190" t="s">
        <v>215</v>
      </c>
      <c r="B61" s="190"/>
      <c r="C61" s="190"/>
      <c r="D61" s="190"/>
      <c r="E61" s="190"/>
      <c r="F61" s="190"/>
      <c r="G61" s="190"/>
      <c r="H61" s="190"/>
      <c r="I61" s="90">
        <v>56</v>
      </c>
      <c r="J61" s="93">
        <v>37141162</v>
      </c>
      <c r="K61" s="93">
        <v>14000408</v>
      </c>
      <c r="L61" s="80"/>
    </row>
    <row r="62" spans="1:12" ht="12.75" customHeight="1">
      <c r="A62" s="190" t="s">
        <v>216</v>
      </c>
      <c r="B62" s="190"/>
      <c r="C62" s="190"/>
      <c r="D62" s="190"/>
      <c r="E62" s="190"/>
      <c r="F62" s="190"/>
      <c r="G62" s="190"/>
      <c r="H62" s="190"/>
      <c r="I62" s="90">
        <v>57</v>
      </c>
      <c r="J62" s="93">
        <v>7768983</v>
      </c>
      <c r="K62" s="93">
        <v>9373512</v>
      </c>
      <c r="L62" s="80" t="s">
        <v>217</v>
      </c>
    </row>
    <row r="63" spans="1:12" ht="12.75" customHeight="1">
      <c r="A63" s="190" t="s">
        <v>218</v>
      </c>
      <c r="B63" s="190"/>
      <c r="C63" s="190"/>
      <c r="D63" s="190"/>
      <c r="E63" s="190"/>
      <c r="F63" s="190"/>
      <c r="G63" s="190"/>
      <c r="H63" s="190"/>
      <c r="I63" s="90">
        <v>58</v>
      </c>
      <c r="J63" s="93">
        <v>36849204</v>
      </c>
      <c r="K63" s="93">
        <v>27869646</v>
      </c>
      <c r="L63" s="80"/>
    </row>
    <row r="64" spans="1:13" ht="12.75" customHeight="1">
      <c r="A64" s="191" t="s">
        <v>219</v>
      </c>
      <c r="B64" s="191"/>
      <c r="C64" s="191"/>
      <c r="D64" s="191"/>
      <c r="E64" s="191"/>
      <c r="F64" s="191"/>
      <c r="G64" s="191"/>
      <c r="H64" s="191"/>
      <c r="I64" s="90">
        <v>59</v>
      </c>
      <c r="J64" s="144">
        <v>14121337</v>
      </c>
      <c r="K64" s="144">
        <v>11332940</v>
      </c>
      <c r="L64" s="80"/>
      <c r="M64" s="19"/>
    </row>
    <row r="65" spans="1:12" ht="12.75" customHeight="1">
      <c r="A65" s="191" t="s">
        <v>220</v>
      </c>
      <c r="B65" s="191"/>
      <c r="C65" s="191"/>
      <c r="D65" s="191"/>
      <c r="E65" s="191"/>
      <c r="F65" s="191"/>
      <c r="G65" s="191"/>
      <c r="H65" s="191"/>
      <c r="I65" s="90">
        <v>60</v>
      </c>
      <c r="J65" s="146">
        <f>J6+J7+J39+J64</f>
        <v>1247287182</v>
      </c>
      <c r="K65" s="146">
        <f>K6+K7+K39+K64</f>
        <v>1482768472</v>
      </c>
      <c r="L65" s="80"/>
    </row>
    <row r="66" spans="1:12" ht="12.75" customHeight="1">
      <c r="A66" s="192" t="s">
        <v>221</v>
      </c>
      <c r="B66" s="192"/>
      <c r="C66" s="192"/>
      <c r="D66" s="192"/>
      <c r="E66" s="192"/>
      <c r="F66" s="192"/>
      <c r="G66" s="192"/>
      <c r="H66" s="192"/>
      <c r="I66" s="96">
        <v>61</v>
      </c>
      <c r="J66" s="98">
        <v>2236261172</v>
      </c>
      <c r="K66" s="98">
        <v>1739081455</v>
      </c>
      <c r="L66" s="80"/>
    </row>
    <row r="67" spans="1:12" ht="12.75" customHeight="1">
      <c r="A67" s="193" t="s">
        <v>222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</row>
    <row r="68" spans="1:25" ht="12.75" customHeight="1">
      <c r="A68" s="188" t="s">
        <v>223</v>
      </c>
      <c r="B68" s="188"/>
      <c r="C68" s="188"/>
      <c r="D68" s="188"/>
      <c r="E68" s="188"/>
      <c r="F68" s="188"/>
      <c r="G68" s="188"/>
      <c r="H68" s="188"/>
      <c r="I68" s="88">
        <v>62</v>
      </c>
      <c r="J68" s="149">
        <f>J69+J70+J71+J77+J78+J81+J84</f>
        <v>421326312</v>
      </c>
      <c r="K68" s="149">
        <f>K69+K70+K71+K77+K78+K81+K84</f>
        <v>479530197</v>
      </c>
      <c r="L68" s="80"/>
      <c r="Y68" s="19"/>
    </row>
    <row r="69" spans="1:25" ht="12.75" customHeight="1">
      <c r="A69" s="194" t="s">
        <v>224</v>
      </c>
      <c r="B69" s="194"/>
      <c r="C69" s="194"/>
      <c r="D69" s="194"/>
      <c r="E69" s="194"/>
      <c r="F69" s="194"/>
      <c r="G69" s="194"/>
      <c r="H69" s="194"/>
      <c r="I69" s="90">
        <v>63</v>
      </c>
      <c r="J69" s="144">
        <v>249600060</v>
      </c>
      <c r="K69" s="144">
        <v>249600060</v>
      </c>
      <c r="L69" s="80"/>
      <c r="M69" s="19"/>
      <c r="Y69" s="19"/>
    </row>
    <row r="70" spans="1:13" ht="12.75" customHeight="1">
      <c r="A70" s="194" t="s">
        <v>225</v>
      </c>
      <c r="B70" s="194"/>
      <c r="C70" s="194"/>
      <c r="D70" s="194"/>
      <c r="E70" s="194"/>
      <c r="F70" s="194"/>
      <c r="G70" s="194"/>
      <c r="H70" s="194"/>
      <c r="I70" s="90">
        <v>64</v>
      </c>
      <c r="J70" s="144">
        <v>10368101</v>
      </c>
      <c r="K70" s="144">
        <v>10368101</v>
      </c>
      <c r="L70" s="80"/>
      <c r="M70" s="19"/>
    </row>
    <row r="71" spans="1:12" ht="12.75" customHeight="1">
      <c r="A71" s="194" t="s">
        <v>226</v>
      </c>
      <c r="B71" s="194"/>
      <c r="C71" s="194"/>
      <c r="D71" s="194"/>
      <c r="E71" s="194"/>
      <c r="F71" s="194"/>
      <c r="G71" s="194"/>
      <c r="H71" s="194"/>
      <c r="I71" s="90">
        <v>65</v>
      </c>
      <c r="J71" s="146">
        <f>J72+J73-J74+J75+J76</f>
        <v>56393357</v>
      </c>
      <c r="K71" s="146">
        <f>K72+K73-K74+K75+K76</f>
        <v>56410827</v>
      </c>
      <c r="L71" s="80"/>
    </row>
    <row r="72" spans="1:13" ht="12.75" customHeight="1">
      <c r="A72" s="194" t="s">
        <v>227</v>
      </c>
      <c r="B72" s="194"/>
      <c r="C72" s="194"/>
      <c r="D72" s="194"/>
      <c r="E72" s="194"/>
      <c r="F72" s="194"/>
      <c r="G72" s="194"/>
      <c r="H72" s="194"/>
      <c r="I72" s="90">
        <v>66</v>
      </c>
      <c r="J72" s="93">
        <v>12520931</v>
      </c>
      <c r="K72" s="93">
        <v>12525652</v>
      </c>
      <c r="L72" s="80"/>
      <c r="M72" s="19"/>
    </row>
    <row r="73" spans="1:12" ht="12.75" customHeight="1">
      <c r="A73" s="194" t="s">
        <v>228</v>
      </c>
      <c r="B73" s="194"/>
      <c r="C73" s="194"/>
      <c r="D73" s="194"/>
      <c r="E73" s="194"/>
      <c r="F73" s="194"/>
      <c r="G73" s="194"/>
      <c r="H73" s="194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94" t="s">
        <v>229</v>
      </c>
      <c r="B74" s="194"/>
      <c r="C74" s="194"/>
      <c r="D74" s="194"/>
      <c r="E74" s="194"/>
      <c r="F74" s="194"/>
      <c r="G74" s="194"/>
      <c r="H74" s="194"/>
      <c r="I74" s="90">
        <v>68</v>
      </c>
      <c r="J74" s="93"/>
      <c r="K74" s="93"/>
      <c r="L74" s="80"/>
    </row>
    <row r="75" spans="1:12" ht="12.75" customHeight="1">
      <c r="A75" s="194" t="s">
        <v>230</v>
      </c>
      <c r="B75" s="194"/>
      <c r="C75" s="194"/>
      <c r="D75" s="194"/>
      <c r="E75" s="194"/>
      <c r="F75" s="194"/>
      <c r="G75" s="194"/>
      <c r="H75" s="194"/>
      <c r="I75" s="90">
        <v>69</v>
      </c>
      <c r="J75" s="93"/>
      <c r="K75" s="93"/>
      <c r="L75" s="80"/>
    </row>
    <row r="76" spans="1:12" ht="12.75" customHeight="1">
      <c r="A76" s="194" t="s">
        <v>231</v>
      </c>
      <c r="B76" s="194"/>
      <c r="C76" s="194"/>
      <c r="D76" s="194"/>
      <c r="E76" s="194"/>
      <c r="F76" s="194"/>
      <c r="G76" s="194"/>
      <c r="H76" s="194"/>
      <c r="I76" s="90">
        <v>70</v>
      </c>
      <c r="J76" s="93">
        <v>5756</v>
      </c>
      <c r="K76" s="93">
        <v>18505</v>
      </c>
      <c r="L76" s="95">
        <f>K76-J76</f>
        <v>12749</v>
      </c>
    </row>
    <row r="77" spans="1:12" ht="12.75" customHeight="1">
      <c r="A77" s="194" t="s">
        <v>232</v>
      </c>
      <c r="B77" s="194"/>
      <c r="C77" s="194"/>
      <c r="D77" s="194"/>
      <c r="E77" s="194"/>
      <c r="F77" s="194"/>
      <c r="G77" s="194"/>
      <c r="H77" s="194"/>
      <c r="I77" s="90">
        <v>71</v>
      </c>
      <c r="J77" s="144"/>
      <c r="K77" s="93"/>
      <c r="L77" s="95">
        <v>1083194.47</v>
      </c>
    </row>
    <row r="78" spans="1:12" ht="12.75" customHeight="1">
      <c r="A78" s="194" t="s">
        <v>233</v>
      </c>
      <c r="B78" s="194"/>
      <c r="C78" s="194"/>
      <c r="D78" s="194"/>
      <c r="E78" s="194"/>
      <c r="F78" s="194"/>
      <c r="G78" s="194"/>
      <c r="H78" s="194"/>
      <c r="I78" s="90">
        <v>72</v>
      </c>
      <c r="J78" s="146">
        <f>J79-J80</f>
        <v>95792725</v>
      </c>
      <c r="K78" s="146">
        <f>K79-K80</f>
        <v>99448839</v>
      </c>
      <c r="L78" s="95">
        <f>L76+L77</f>
        <v>1095943.47</v>
      </c>
    </row>
    <row r="79" spans="1:13" ht="12.75" customHeight="1">
      <c r="A79" s="194" t="s">
        <v>234</v>
      </c>
      <c r="B79" s="194"/>
      <c r="C79" s="194"/>
      <c r="D79" s="194"/>
      <c r="E79" s="194"/>
      <c r="F79" s="194"/>
      <c r="G79" s="194"/>
      <c r="H79" s="194"/>
      <c r="I79" s="90">
        <v>73</v>
      </c>
      <c r="J79" s="93">
        <v>95792725</v>
      </c>
      <c r="K79" s="93">
        <v>99448839</v>
      </c>
      <c r="L79" s="80"/>
      <c r="M79" s="19"/>
    </row>
    <row r="80" spans="1:12" ht="12.75" customHeight="1">
      <c r="A80" s="194" t="s">
        <v>235</v>
      </c>
      <c r="B80" s="194"/>
      <c r="C80" s="194"/>
      <c r="D80" s="194"/>
      <c r="E80" s="194"/>
      <c r="F80" s="194"/>
      <c r="G80" s="194"/>
      <c r="H80" s="194"/>
      <c r="I80" s="90">
        <v>74</v>
      </c>
      <c r="J80" s="93"/>
      <c r="K80" s="93"/>
      <c r="L80" s="80"/>
    </row>
    <row r="81" spans="1:12" ht="12.75" customHeight="1">
      <c r="A81" s="194" t="s">
        <v>236</v>
      </c>
      <c r="B81" s="194"/>
      <c r="C81" s="194"/>
      <c r="D81" s="194"/>
      <c r="E81" s="194"/>
      <c r="F81" s="194"/>
      <c r="G81" s="194"/>
      <c r="H81" s="194"/>
      <c r="I81" s="90">
        <v>75</v>
      </c>
      <c r="J81" s="146">
        <f>J82-J83</f>
        <v>2494952</v>
      </c>
      <c r="K81" s="146">
        <f>K82-K83</f>
        <v>57514007</v>
      </c>
      <c r="L81" s="94" t="e">
        <f>K81-#REF!</f>
        <v>#REF!</v>
      </c>
    </row>
    <row r="82" spans="1:13" ht="12.75" customHeight="1">
      <c r="A82" s="194" t="s">
        <v>237</v>
      </c>
      <c r="B82" s="194"/>
      <c r="C82" s="194"/>
      <c r="D82" s="194"/>
      <c r="E82" s="194"/>
      <c r="F82" s="194"/>
      <c r="G82" s="194"/>
      <c r="H82" s="194"/>
      <c r="I82" s="90">
        <v>76</v>
      </c>
      <c r="J82" s="93">
        <v>2494952</v>
      </c>
      <c r="K82" s="93">
        <v>57514007</v>
      </c>
      <c r="L82" s="80"/>
      <c r="M82" s="19"/>
    </row>
    <row r="83" spans="1:12" ht="12.75" customHeight="1">
      <c r="A83" s="194" t="s">
        <v>238</v>
      </c>
      <c r="B83" s="194"/>
      <c r="C83" s="194"/>
      <c r="D83" s="194"/>
      <c r="E83" s="194"/>
      <c r="F83" s="194"/>
      <c r="G83" s="194"/>
      <c r="H83" s="194"/>
      <c r="I83" s="90">
        <v>77</v>
      </c>
      <c r="J83" s="93"/>
      <c r="K83" s="93"/>
      <c r="L83" s="80"/>
    </row>
    <row r="84" spans="1:12" ht="12.75" customHeight="1">
      <c r="A84" s="190" t="s">
        <v>239</v>
      </c>
      <c r="B84" s="190"/>
      <c r="C84" s="190"/>
      <c r="D84" s="190"/>
      <c r="E84" s="190"/>
      <c r="F84" s="190"/>
      <c r="G84" s="190"/>
      <c r="H84" s="190"/>
      <c r="I84" s="90">
        <v>78</v>
      </c>
      <c r="J84" s="144">
        <v>6677117</v>
      </c>
      <c r="K84" s="144">
        <v>6188363</v>
      </c>
      <c r="L84" s="80"/>
    </row>
    <row r="85" spans="1:12" ht="12.75" customHeight="1">
      <c r="A85" s="191" t="s">
        <v>240</v>
      </c>
      <c r="B85" s="191"/>
      <c r="C85" s="191"/>
      <c r="D85" s="191"/>
      <c r="E85" s="191"/>
      <c r="F85" s="191"/>
      <c r="G85" s="191"/>
      <c r="H85" s="191"/>
      <c r="I85" s="90">
        <v>79</v>
      </c>
      <c r="J85" s="146">
        <f>SUM(J86:J88)</f>
        <v>453209</v>
      </c>
      <c r="K85" s="146">
        <f>SUM(K86:K88)</f>
        <v>453209</v>
      </c>
      <c r="L85" s="80"/>
    </row>
    <row r="86" spans="1:12" ht="12.75" customHeight="1">
      <c r="A86" s="190" t="s">
        <v>241</v>
      </c>
      <c r="B86" s="190"/>
      <c r="C86" s="190"/>
      <c r="D86" s="190"/>
      <c r="E86" s="190"/>
      <c r="F86" s="190"/>
      <c r="G86" s="190"/>
      <c r="H86" s="190"/>
      <c r="I86" s="90">
        <v>80</v>
      </c>
      <c r="J86" s="93"/>
      <c r="K86" s="93"/>
      <c r="L86" s="80"/>
    </row>
    <row r="87" spans="1:12" ht="12.75" customHeight="1">
      <c r="A87" s="190" t="s">
        <v>242</v>
      </c>
      <c r="B87" s="190"/>
      <c r="C87" s="190"/>
      <c r="D87" s="190"/>
      <c r="E87" s="190"/>
      <c r="F87" s="190"/>
      <c r="G87" s="190"/>
      <c r="H87" s="190"/>
      <c r="I87" s="90">
        <v>81</v>
      </c>
      <c r="J87" s="93"/>
      <c r="K87" s="93"/>
      <c r="L87" s="80"/>
    </row>
    <row r="88" spans="1:12" ht="12.75" customHeight="1">
      <c r="A88" s="190" t="s">
        <v>243</v>
      </c>
      <c r="B88" s="190"/>
      <c r="C88" s="190"/>
      <c r="D88" s="190"/>
      <c r="E88" s="190"/>
      <c r="F88" s="190"/>
      <c r="G88" s="190"/>
      <c r="H88" s="190"/>
      <c r="I88" s="90">
        <v>82</v>
      </c>
      <c r="J88" s="93">
        <v>453209</v>
      </c>
      <c r="K88" s="93">
        <v>453209</v>
      </c>
      <c r="L88" s="80"/>
    </row>
    <row r="89" spans="1:12" ht="12.75" customHeight="1">
      <c r="A89" s="191" t="s">
        <v>244</v>
      </c>
      <c r="B89" s="191"/>
      <c r="C89" s="191"/>
      <c r="D89" s="191"/>
      <c r="E89" s="191"/>
      <c r="F89" s="191"/>
      <c r="G89" s="191"/>
      <c r="H89" s="191"/>
      <c r="I89" s="90">
        <v>83</v>
      </c>
      <c r="J89" s="146">
        <f>SUM(J90:J98)</f>
        <v>322078301</v>
      </c>
      <c r="K89" s="146">
        <f>SUM(K90:K98)</f>
        <v>243460737</v>
      </c>
      <c r="L89" s="80"/>
    </row>
    <row r="90" spans="1:12" ht="12.75" customHeight="1">
      <c r="A90" s="190" t="s">
        <v>245</v>
      </c>
      <c r="B90" s="190"/>
      <c r="C90" s="190"/>
      <c r="D90" s="190"/>
      <c r="E90" s="190"/>
      <c r="F90" s="190"/>
      <c r="G90" s="190"/>
      <c r="H90" s="190"/>
      <c r="I90" s="90">
        <v>84</v>
      </c>
      <c r="J90" s="93"/>
      <c r="K90" s="93"/>
      <c r="L90" s="80"/>
    </row>
    <row r="91" spans="1:12" ht="12.75" customHeight="1">
      <c r="A91" s="190" t="s">
        <v>246</v>
      </c>
      <c r="B91" s="190"/>
      <c r="C91" s="190"/>
      <c r="D91" s="190"/>
      <c r="E91" s="190"/>
      <c r="F91" s="190"/>
      <c r="G91" s="190"/>
      <c r="H91" s="190"/>
      <c r="I91" s="90">
        <v>85</v>
      </c>
      <c r="J91" s="93">
        <v>4932877</v>
      </c>
      <c r="K91" s="93">
        <v>1936506</v>
      </c>
      <c r="L91" s="80"/>
    </row>
    <row r="92" spans="1:12" ht="12.75" customHeight="1">
      <c r="A92" s="190" t="s">
        <v>247</v>
      </c>
      <c r="B92" s="190"/>
      <c r="C92" s="190"/>
      <c r="D92" s="190"/>
      <c r="E92" s="190"/>
      <c r="F92" s="190"/>
      <c r="G92" s="190"/>
      <c r="H92" s="190"/>
      <c r="I92" s="90">
        <v>86</v>
      </c>
      <c r="J92" s="93">
        <v>316992469</v>
      </c>
      <c r="K92" s="93">
        <v>241447754</v>
      </c>
      <c r="L92" s="80"/>
    </row>
    <row r="93" spans="1:12" ht="12.75" customHeight="1">
      <c r="A93" s="190" t="s">
        <v>248</v>
      </c>
      <c r="B93" s="190"/>
      <c r="C93" s="190"/>
      <c r="D93" s="190"/>
      <c r="E93" s="190"/>
      <c r="F93" s="190"/>
      <c r="G93" s="190"/>
      <c r="H93" s="190"/>
      <c r="I93" s="90">
        <v>87</v>
      </c>
      <c r="J93" s="93"/>
      <c r="K93" s="93"/>
      <c r="L93" s="80"/>
    </row>
    <row r="94" spans="1:12" ht="12.75" customHeight="1">
      <c r="A94" s="190" t="s">
        <v>249</v>
      </c>
      <c r="B94" s="190"/>
      <c r="C94" s="190"/>
      <c r="D94" s="190"/>
      <c r="E94" s="190"/>
      <c r="F94" s="190"/>
      <c r="G94" s="190"/>
      <c r="H94" s="190"/>
      <c r="I94" s="90">
        <v>88</v>
      </c>
      <c r="J94" s="93"/>
      <c r="K94" s="93"/>
      <c r="L94" s="80"/>
    </row>
    <row r="95" spans="1:12" ht="12.75" customHeight="1">
      <c r="A95" s="190" t="s">
        <v>250</v>
      </c>
      <c r="B95" s="190"/>
      <c r="C95" s="190"/>
      <c r="D95" s="190"/>
      <c r="E95" s="190"/>
      <c r="F95" s="190"/>
      <c r="G95" s="190"/>
      <c r="H95" s="190"/>
      <c r="I95" s="90">
        <v>89</v>
      </c>
      <c r="J95" s="93"/>
      <c r="K95" s="93"/>
      <c r="L95" s="80"/>
    </row>
    <row r="96" spans="1:12" ht="12.75" customHeight="1">
      <c r="A96" s="190" t="s">
        <v>251</v>
      </c>
      <c r="B96" s="190"/>
      <c r="C96" s="190"/>
      <c r="D96" s="190"/>
      <c r="E96" s="190"/>
      <c r="F96" s="190"/>
      <c r="G96" s="190"/>
      <c r="H96" s="190"/>
      <c r="I96" s="90">
        <v>90</v>
      </c>
      <c r="J96" s="93"/>
      <c r="K96" s="93"/>
      <c r="L96" s="80"/>
    </row>
    <row r="97" spans="1:12" ht="12.75" customHeight="1">
      <c r="A97" s="190" t="s">
        <v>252</v>
      </c>
      <c r="B97" s="190"/>
      <c r="C97" s="190"/>
      <c r="D97" s="190"/>
      <c r="E97" s="190"/>
      <c r="F97" s="190"/>
      <c r="G97" s="190"/>
      <c r="H97" s="190"/>
      <c r="I97" s="90">
        <v>91</v>
      </c>
      <c r="J97" s="93">
        <v>152955</v>
      </c>
      <c r="K97" s="93">
        <v>76477</v>
      </c>
      <c r="L97" s="80"/>
    </row>
    <row r="98" spans="1:12" ht="12.75" customHeight="1">
      <c r="A98" s="190" t="s">
        <v>253</v>
      </c>
      <c r="B98" s="190"/>
      <c r="C98" s="190"/>
      <c r="D98" s="190"/>
      <c r="E98" s="190"/>
      <c r="F98" s="190"/>
      <c r="G98" s="190"/>
      <c r="H98" s="190"/>
      <c r="I98" s="90">
        <v>92</v>
      </c>
      <c r="J98" s="93"/>
      <c r="K98" s="93"/>
      <c r="L98" s="80"/>
    </row>
    <row r="99" spans="1:12" ht="12.75" customHeight="1">
      <c r="A99" s="191" t="s">
        <v>254</v>
      </c>
      <c r="B99" s="191"/>
      <c r="C99" s="191"/>
      <c r="D99" s="191"/>
      <c r="E99" s="191"/>
      <c r="F99" s="191"/>
      <c r="G99" s="191"/>
      <c r="H99" s="191"/>
      <c r="I99" s="90">
        <v>93</v>
      </c>
      <c r="J99" s="146">
        <f>SUM(J100:J111)</f>
        <v>502133908</v>
      </c>
      <c r="K99" s="146">
        <f>SUM(K100:K111)</f>
        <v>755547863</v>
      </c>
      <c r="L99" s="80"/>
    </row>
    <row r="100" spans="1:12" ht="12.75" customHeight="1">
      <c r="A100" s="190" t="s">
        <v>245</v>
      </c>
      <c r="B100" s="190"/>
      <c r="C100" s="190"/>
      <c r="D100" s="190"/>
      <c r="E100" s="190"/>
      <c r="F100" s="190"/>
      <c r="G100" s="190"/>
      <c r="H100" s="190"/>
      <c r="I100" s="90">
        <v>94</v>
      </c>
      <c r="J100" s="93">
        <v>150000</v>
      </c>
      <c r="K100" s="93">
        <v>35000</v>
      </c>
      <c r="L100" s="80"/>
    </row>
    <row r="101" spans="1:12" ht="12.75" customHeight="1">
      <c r="A101" s="190" t="s">
        <v>246</v>
      </c>
      <c r="B101" s="190"/>
      <c r="C101" s="190"/>
      <c r="D101" s="190"/>
      <c r="E101" s="190"/>
      <c r="F101" s="190"/>
      <c r="G101" s="190"/>
      <c r="H101" s="190"/>
      <c r="I101" s="90">
        <v>95</v>
      </c>
      <c r="J101" s="93">
        <v>8595581</v>
      </c>
      <c r="K101" s="93">
        <v>12921646</v>
      </c>
      <c r="L101" s="80"/>
    </row>
    <row r="102" spans="1:12" ht="12.75" customHeight="1">
      <c r="A102" s="190" t="s">
        <v>247</v>
      </c>
      <c r="B102" s="190"/>
      <c r="C102" s="190"/>
      <c r="D102" s="190"/>
      <c r="E102" s="190"/>
      <c r="F102" s="190"/>
      <c r="G102" s="190"/>
      <c r="H102" s="190"/>
      <c r="I102" s="90">
        <v>96</v>
      </c>
      <c r="J102" s="93">
        <v>195181628</v>
      </c>
      <c r="K102" s="93">
        <v>202505024</v>
      </c>
      <c r="L102" s="80"/>
    </row>
    <row r="103" spans="1:12" ht="12.75" customHeight="1">
      <c r="A103" s="190" t="s">
        <v>248</v>
      </c>
      <c r="B103" s="190"/>
      <c r="C103" s="190"/>
      <c r="D103" s="190"/>
      <c r="E103" s="190"/>
      <c r="F103" s="190"/>
      <c r="G103" s="190"/>
      <c r="H103" s="190"/>
      <c r="I103" s="90">
        <v>97</v>
      </c>
      <c r="J103" s="93">
        <v>41478736</v>
      </c>
      <c r="K103" s="93">
        <v>1675462</v>
      </c>
      <c r="L103" s="80"/>
    </row>
    <row r="104" spans="1:12" ht="12.75" customHeight="1">
      <c r="A104" s="190" t="s">
        <v>249</v>
      </c>
      <c r="B104" s="190"/>
      <c r="C104" s="190"/>
      <c r="D104" s="190"/>
      <c r="E104" s="190"/>
      <c r="F104" s="190"/>
      <c r="G104" s="190"/>
      <c r="H104" s="190"/>
      <c r="I104" s="90">
        <v>98</v>
      </c>
      <c r="J104" s="93">
        <v>137241601</v>
      </c>
      <c r="K104" s="93">
        <v>419205766</v>
      </c>
      <c r="L104" s="80"/>
    </row>
    <row r="105" spans="1:12" ht="12.75" customHeight="1">
      <c r="A105" s="190" t="s">
        <v>250</v>
      </c>
      <c r="B105" s="190"/>
      <c r="C105" s="190"/>
      <c r="D105" s="190"/>
      <c r="E105" s="190"/>
      <c r="F105" s="190"/>
      <c r="G105" s="190"/>
      <c r="H105" s="190"/>
      <c r="I105" s="90">
        <v>99</v>
      </c>
      <c r="J105" s="93"/>
      <c r="K105" s="93"/>
      <c r="L105" s="80"/>
    </row>
    <row r="106" spans="1:12" ht="12.75" customHeight="1">
      <c r="A106" s="190" t="s">
        <v>251</v>
      </c>
      <c r="B106" s="190"/>
      <c r="C106" s="190"/>
      <c r="D106" s="190"/>
      <c r="E106" s="190"/>
      <c r="F106" s="190"/>
      <c r="G106" s="190"/>
      <c r="H106" s="190"/>
      <c r="I106" s="90">
        <v>100</v>
      </c>
      <c r="J106" s="93"/>
      <c r="K106" s="93"/>
      <c r="L106" s="80"/>
    </row>
    <row r="107" spans="1:12" ht="12.75" customHeight="1">
      <c r="A107" s="190" t="s">
        <v>255</v>
      </c>
      <c r="B107" s="190"/>
      <c r="C107" s="190"/>
      <c r="D107" s="190"/>
      <c r="E107" s="190"/>
      <c r="F107" s="190"/>
      <c r="G107" s="190"/>
      <c r="H107" s="190"/>
      <c r="I107" s="90">
        <v>101</v>
      </c>
      <c r="J107" s="93">
        <v>2943764</v>
      </c>
      <c r="K107" s="93">
        <v>3153292</v>
      </c>
      <c r="L107" s="80"/>
    </row>
    <row r="108" spans="1:13" ht="12.75" customHeight="1">
      <c r="A108" s="190" t="s">
        <v>256</v>
      </c>
      <c r="B108" s="190"/>
      <c r="C108" s="190"/>
      <c r="D108" s="190"/>
      <c r="E108" s="190"/>
      <c r="F108" s="190"/>
      <c r="G108" s="190"/>
      <c r="H108" s="190"/>
      <c r="I108" s="90">
        <v>102</v>
      </c>
      <c r="J108" s="93">
        <v>11844700</v>
      </c>
      <c r="K108" s="93">
        <v>4916880</v>
      </c>
      <c r="L108" s="80"/>
      <c r="M108" s="19"/>
    </row>
    <row r="109" spans="1:12" ht="12.75" customHeight="1">
      <c r="A109" s="190" t="s">
        <v>257</v>
      </c>
      <c r="B109" s="190"/>
      <c r="C109" s="190"/>
      <c r="D109" s="190"/>
      <c r="E109" s="190"/>
      <c r="F109" s="190"/>
      <c r="G109" s="190"/>
      <c r="H109" s="190"/>
      <c r="I109" s="90">
        <v>103</v>
      </c>
      <c r="J109" s="93">
        <v>31703</v>
      </c>
      <c r="K109" s="93">
        <v>30963</v>
      </c>
      <c r="L109" s="80"/>
    </row>
    <row r="110" spans="1:13" ht="12.75" customHeight="1">
      <c r="A110" s="190" t="s">
        <v>258</v>
      </c>
      <c r="B110" s="190"/>
      <c r="C110" s="190"/>
      <c r="D110" s="190"/>
      <c r="E110" s="190"/>
      <c r="F110" s="190"/>
      <c r="G110" s="190"/>
      <c r="H110" s="190"/>
      <c r="I110" s="90">
        <v>104</v>
      </c>
      <c r="J110" s="93"/>
      <c r="K110" s="93"/>
      <c r="L110" s="80"/>
      <c r="M110" s="19"/>
    </row>
    <row r="111" spans="1:12" ht="12.75" customHeight="1">
      <c r="A111" s="190" t="s">
        <v>259</v>
      </c>
      <c r="B111" s="190"/>
      <c r="C111" s="190"/>
      <c r="D111" s="190"/>
      <c r="E111" s="190"/>
      <c r="F111" s="190"/>
      <c r="G111" s="190"/>
      <c r="H111" s="190"/>
      <c r="I111" s="90">
        <v>105</v>
      </c>
      <c r="J111" s="93">
        <v>104666195</v>
      </c>
      <c r="K111" s="93">
        <v>111103830</v>
      </c>
      <c r="L111" s="80"/>
    </row>
    <row r="112" spans="1:12" ht="12.75" customHeight="1">
      <c r="A112" s="191" t="s">
        <v>260</v>
      </c>
      <c r="B112" s="191"/>
      <c r="C112" s="191"/>
      <c r="D112" s="191"/>
      <c r="E112" s="191"/>
      <c r="F112" s="191"/>
      <c r="G112" s="191"/>
      <c r="H112" s="191"/>
      <c r="I112" s="90">
        <v>106</v>
      </c>
      <c r="J112" s="144">
        <v>1295452</v>
      </c>
      <c r="K112" s="144">
        <v>3776466</v>
      </c>
      <c r="L112" s="80"/>
    </row>
    <row r="113" spans="1:13" ht="12.75" customHeight="1">
      <c r="A113" s="191" t="s">
        <v>261</v>
      </c>
      <c r="B113" s="191"/>
      <c r="C113" s="191"/>
      <c r="D113" s="191"/>
      <c r="E113" s="191"/>
      <c r="F113" s="191"/>
      <c r="G113" s="191"/>
      <c r="H113" s="191"/>
      <c r="I113" s="90">
        <v>107</v>
      </c>
      <c r="J113" s="146">
        <f>J68+J85+J89+J99+J112</f>
        <v>1247287182</v>
      </c>
      <c r="K113" s="146">
        <f>K68+K85+K89+K99+K112</f>
        <v>1482768472</v>
      </c>
      <c r="L113" s="80"/>
      <c r="M113" s="19"/>
    </row>
    <row r="114" spans="1:13" ht="12.75" customHeight="1">
      <c r="A114" s="195" t="s">
        <v>262</v>
      </c>
      <c r="B114" s="195"/>
      <c r="C114" s="195"/>
      <c r="D114" s="195"/>
      <c r="E114" s="195"/>
      <c r="F114" s="195"/>
      <c r="G114" s="195"/>
      <c r="H114" s="195"/>
      <c r="I114" s="97">
        <v>108</v>
      </c>
      <c r="J114" s="98">
        <v>2236261172</v>
      </c>
      <c r="K114" s="98">
        <v>1739081455</v>
      </c>
      <c r="L114" s="80"/>
      <c r="M114" s="19"/>
    </row>
    <row r="115" spans="1:12" ht="12.75" customHeight="1">
      <c r="A115" s="187" t="s">
        <v>263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</row>
    <row r="116" spans="1:12" ht="12.75" customHeight="1">
      <c r="A116" s="188" t="s">
        <v>264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</row>
    <row r="117" spans="1:13" ht="12.75" customHeight="1">
      <c r="A117" s="194" t="s">
        <v>265</v>
      </c>
      <c r="B117" s="194"/>
      <c r="C117" s="194"/>
      <c r="D117" s="194"/>
      <c r="E117" s="194"/>
      <c r="F117" s="194"/>
      <c r="G117" s="194"/>
      <c r="H117" s="194"/>
      <c r="I117" s="90">
        <v>109</v>
      </c>
      <c r="J117" s="93">
        <v>414649195</v>
      </c>
      <c r="K117" s="93">
        <v>473341834</v>
      </c>
      <c r="L117" s="80"/>
      <c r="M117" s="19"/>
    </row>
    <row r="118" spans="1:12" ht="12.75" customHeight="1">
      <c r="A118" s="196" t="s">
        <v>266</v>
      </c>
      <c r="B118" s="196"/>
      <c r="C118" s="196"/>
      <c r="D118" s="196"/>
      <c r="E118" s="196"/>
      <c r="F118" s="196"/>
      <c r="G118" s="196"/>
      <c r="H118" s="196"/>
      <c r="I118" s="96">
        <v>110</v>
      </c>
      <c r="J118" s="98">
        <v>6677117</v>
      </c>
      <c r="K118" s="98">
        <v>6188363</v>
      </c>
      <c r="L118" s="80"/>
    </row>
    <row r="119" spans="1:11" ht="12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14:H114"/>
    <mergeCell ref="A115:L115"/>
    <mergeCell ref="A116:L116"/>
    <mergeCell ref="A117:H117"/>
    <mergeCell ref="A118:H118"/>
    <mergeCell ref="A108:H108"/>
    <mergeCell ref="A109:H109"/>
    <mergeCell ref="A110:H110"/>
    <mergeCell ref="A111:H111"/>
    <mergeCell ref="A112:H112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L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E2:F2"/>
    <mergeCell ref="G2:H2"/>
    <mergeCell ref="A3:H3"/>
    <mergeCell ref="A4:H4"/>
    <mergeCell ref="A5:L5"/>
  </mergeCells>
  <dataValidations count="3">
    <dataValidation allowBlank="1" sqref="J16:K24 J26:K33 J35:K38 J41:K47 J49:K54 J56:K64 J66:K66 J9:K14 J114:K114 J6:K6 J69:K70 J72:K77 J79:K80 J82:K84 J86:K88 J90:K98 J100:K112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5:K25 J34:K34 J7:X8 J39:K40 J48:K48 J55:K55 J65:K65 J15:K15 J85:K85 J89:K89 J99:K99 J78:K78 J71:K71 J113:K113 J81:K81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4">
      <selection activeCell="P22" sqref="P22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197" t="s">
        <v>267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198" t="s">
        <v>423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2.75">
      <c r="A3" s="103" t="s">
        <v>413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199" t="s">
        <v>268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23.25" customHeight="1">
      <c r="A5" s="200" t="s">
        <v>149</v>
      </c>
      <c r="B5" s="200"/>
      <c r="C5" s="200"/>
      <c r="D5" s="200"/>
      <c r="E5" s="200"/>
      <c r="F5" s="200"/>
      <c r="G5" s="200"/>
      <c r="H5" s="200"/>
      <c r="I5" s="106" t="s">
        <v>269</v>
      </c>
      <c r="J5" s="201" t="s">
        <v>270</v>
      </c>
      <c r="K5" s="201"/>
      <c r="L5" s="201" t="s">
        <v>271</v>
      </c>
      <c r="M5" s="201"/>
    </row>
    <row r="6" spans="1:13" ht="12">
      <c r="A6" s="202"/>
      <c r="B6" s="202"/>
      <c r="C6" s="202"/>
      <c r="D6" s="202"/>
      <c r="E6" s="202"/>
      <c r="F6" s="202"/>
      <c r="G6" s="202"/>
      <c r="H6" s="202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2">
      <c r="A7" s="203">
        <v>1</v>
      </c>
      <c r="B7" s="203"/>
      <c r="C7" s="203"/>
      <c r="D7" s="203"/>
      <c r="E7" s="203"/>
      <c r="F7" s="203"/>
      <c r="G7" s="203"/>
      <c r="H7" s="203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8" t="s">
        <v>274</v>
      </c>
      <c r="B8" s="188"/>
      <c r="C8" s="188"/>
      <c r="D8" s="188"/>
      <c r="E8" s="188"/>
      <c r="F8" s="188"/>
      <c r="G8" s="188"/>
      <c r="H8" s="188"/>
      <c r="I8" s="112">
        <v>111</v>
      </c>
      <c r="J8" s="149">
        <f>SUM(J9:J10)</f>
        <v>1179641843</v>
      </c>
      <c r="K8" s="149">
        <f>SUM(K9:K10)</f>
        <v>466237377</v>
      </c>
      <c r="L8" s="149">
        <f>SUM(L9:L10)</f>
        <v>1175314593</v>
      </c>
      <c r="M8" s="149">
        <f>SUM(M9:M10)</f>
        <v>629328868</v>
      </c>
    </row>
    <row r="9" spans="1:13" ht="12.75" customHeight="1">
      <c r="A9" s="189" t="s">
        <v>275</v>
      </c>
      <c r="B9" s="189"/>
      <c r="C9" s="189"/>
      <c r="D9" s="189"/>
      <c r="E9" s="189"/>
      <c r="F9" s="189"/>
      <c r="G9" s="189"/>
      <c r="H9" s="189"/>
      <c r="I9" s="113">
        <v>112</v>
      </c>
      <c r="J9" s="93">
        <v>1136881950</v>
      </c>
      <c r="K9" s="93">
        <v>426791711</v>
      </c>
      <c r="L9" s="93">
        <v>1164848253</v>
      </c>
      <c r="M9" s="93">
        <v>626984522</v>
      </c>
    </row>
    <row r="10" spans="1:13" ht="12.75" customHeight="1">
      <c r="A10" s="189" t="s">
        <v>276</v>
      </c>
      <c r="B10" s="189"/>
      <c r="C10" s="189"/>
      <c r="D10" s="189"/>
      <c r="E10" s="189"/>
      <c r="F10" s="189"/>
      <c r="G10" s="189"/>
      <c r="H10" s="189"/>
      <c r="I10" s="113">
        <v>113</v>
      </c>
      <c r="J10" s="93">
        <v>42759893</v>
      </c>
      <c r="K10" s="93">
        <v>39445666</v>
      </c>
      <c r="L10" s="93">
        <v>10466340</v>
      </c>
      <c r="M10" s="93">
        <v>2344346</v>
      </c>
    </row>
    <row r="11" spans="1:13" ht="12.75" customHeight="1">
      <c r="A11" s="189" t="s">
        <v>277</v>
      </c>
      <c r="B11" s="189"/>
      <c r="C11" s="189"/>
      <c r="D11" s="189"/>
      <c r="E11" s="189"/>
      <c r="F11" s="189"/>
      <c r="G11" s="189"/>
      <c r="H11" s="189"/>
      <c r="I11" s="113">
        <v>114</v>
      </c>
      <c r="J11" s="146">
        <f>J12+J13+J17+J21+J22+J23+J26+J27</f>
        <v>1149864240</v>
      </c>
      <c r="K11" s="146">
        <f>K12+K13+K17+K21+K22+K23+K26+K27</f>
        <v>453504673</v>
      </c>
      <c r="L11" s="146">
        <f>L12+L13+L17+L21+L22+L23+L26+L27</f>
        <v>1096569697</v>
      </c>
      <c r="M11" s="146">
        <f>M12+M13+M17+M21+M22+M23+M26+M27</f>
        <v>551187853</v>
      </c>
    </row>
    <row r="12" spans="1:13" ht="12.75" customHeight="1">
      <c r="A12" s="191" t="s">
        <v>278</v>
      </c>
      <c r="B12" s="191"/>
      <c r="C12" s="191"/>
      <c r="D12" s="191"/>
      <c r="E12" s="191"/>
      <c r="F12" s="191"/>
      <c r="G12" s="191"/>
      <c r="H12" s="191"/>
      <c r="I12" s="113">
        <v>115</v>
      </c>
      <c r="J12" s="93">
        <v>205389801</v>
      </c>
      <c r="K12" s="93">
        <v>94683176</v>
      </c>
      <c r="L12" s="93">
        <v>-168090768</v>
      </c>
      <c r="M12" s="93">
        <v>-186392200</v>
      </c>
    </row>
    <row r="13" spans="1:13" ht="12.75" customHeight="1">
      <c r="A13" s="191" t="s">
        <v>279</v>
      </c>
      <c r="B13" s="191"/>
      <c r="C13" s="191"/>
      <c r="D13" s="191"/>
      <c r="E13" s="191"/>
      <c r="F13" s="191"/>
      <c r="G13" s="191"/>
      <c r="H13" s="191"/>
      <c r="I13" s="113">
        <v>116</v>
      </c>
      <c r="J13" s="146">
        <f>SUM(J14:J16)</f>
        <v>791675974</v>
      </c>
      <c r="K13" s="146">
        <f>SUM(K14:K16)</f>
        <v>314347220</v>
      </c>
      <c r="L13" s="146">
        <f>SUM(L14:L16)</f>
        <v>1111580352</v>
      </c>
      <c r="M13" s="146">
        <f>SUM(M14:M16)</f>
        <v>688998213</v>
      </c>
    </row>
    <row r="14" spans="1:13" ht="12.75" customHeight="1">
      <c r="A14" s="190" t="s">
        <v>280</v>
      </c>
      <c r="B14" s="190"/>
      <c r="C14" s="190"/>
      <c r="D14" s="190"/>
      <c r="E14" s="190"/>
      <c r="F14" s="190"/>
      <c r="G14" s="190"/>
      <c r="H14" s="190"/>
      <c r="I14" s="113">
        <v>117</v>
      </c>
      <c r="J14" s="93">
        <v>478732536</v>
      </c>
      <c r="K14" s="93">
        <v>221859346</v>
      </c>
      <c r="L14" s="93">
        <v>866493278</v>
      </c>
      <c r="M14" s="93">
        <v>635895719</v>
      </c>
    </row>
    <row r="15" spans="1:13" ht="12.75" customHeight="1">
      <c r="A15" s="190" t="s">
        <v>281</v>
      </c>
      <c r="B15" s="190"/>
      <c r="C15" s="190"/>
      <c r="D15" s="190"/>
      <c r="E15" s="190"/>
      <c r="F15" s="190"/>
      <c r="G15" s="190"/>
      <c r="H15" s="190"/>
      <c r="I15" s="113">
        <v>118</v>
      </c>
      <c r="J15" s="93">
        <v>253968915</v>
      </c>
      <c r="K15" s="93">
        <v>79929555</v>
      </c>
      <c r="L15" s="93">
        <v>188191649</v>
      </c>
      <c r="M15" s="93">
        <v>35310264</v>
      </c>
    </row>
    <row r="16" spans="1:13" ht="12.75" customHeight="1">
      <c r="A16" s="190" t="s">
        <v>282</v>
      </c>
      <c r="B16" s="190"/>
      <c r="C16" s="190"/>
      <c r="D16" s="190"/>
      <c r="E16" s="190"/>
      <c r="F16" s="190"/>
      <c r="G16" s="190"/>
      <c r="H16" s="190"/>
      <c r="I16" s="113">
        <v>119</v>
      </c>
      <c r="J16" s="93">
        <v>58974523</v>
      </c>
      <c r="K16" s="93">
        <v>12558319</v>
      </c>
      <c r="L16" s="93">
        <v>56895425</v>
      </c>
      <c r="M16" s="93">
        <v>17792230</v>
      </c>
    </row>
    <row r="17" spans="1:13" ht="12.75" customHeight="1">
      <c r="A17" s="191" t="s">
        <v>283</v>
      </c>
      <c r="B17" s="191"/>
      <c r="C17" s="191"/>
      <c r="D17" s="191"/>
      <c r="E17" s="191"/>
      <c r="F17" s="191"/>
      <c r="G17" s="191"/>
      <c r="H17" s="191"/>
      <c r="I17" s="113">
        <v>120</v>
      </c>
      <c r="J17" s="146">
        <f>SUM(J18:J20)</f>
        <v>49798617</v>
      </c>
      <c r="K17" s="146">
        <f>SUM(K18:K20)</f>
        <v>13524232</v>
      </c>
      <c r="L17" s="146">
        <f>SUM(L18:L20)</f>
        <v>52056447</v>
      </c>
      <c r="M17" s="146">
        <f>SUM(M18:M20)</f>
        <v>14503420</v>
      </c>
    </row>
    <row r="18" spans="1:13" ht="12.75" customHeight="1">
      <c r="A18" s="190" t="s">
        <v>284</v>
      </c>
      <c r="B18" s="190"/>
      <c r="C18" s="190"/>
      <c r="D18" s="190"/>
      <c r="E18" s="190"/>
      <c r="F18" s="190"/>
      <c r="G18" s="190"/>
      <c r="H18" s="190"/>
      <c r="I18" s="113">
        <v>121</v>
      </c>
      <c r="J18" s="93">
        <v>30939647</v>
      </c>
      <c r="K18" s="93">
        <v>8391675</v>
      </c>
      <c r="L18" s="93">
        <v>32421036</v>
      </c>
      <c r="M18" s="93">
        <v>9086513</v>
      </c>
    </row>
    <row r="19" spans="1:13" ht="12.75" customHeight="1">
      <c r="A19" s="190" t="s">
        <v>285</v>
      </c>
      <c r="B19" s="190"/>
      <c r="C19" s="190"/>
      <c r="D19" s="190"/>
      <c r="E19" s="190"/>
      <c r="F19" s="190"/>
      <c r="G19" s="190"/>
      <c r="H19" s="190"/>
      <c r="I19" s="113">
        <v>122</v>
      </c>
      <c r="J19" s="93">
        <v>11579217</v>
      </c>
      <c r="K19" s="93">
        <v>3159426</v>
      </c>
      <c r="L19" s="93">
        <v>12055312</v>
      </c>
      <c r="M19" s="93">
        <v>3305953</v>
      </c>
    </row>
    <row r="20" spans="1:13" ht="12.75" customHeight="1">
      <c r="A20" s="190" t="s">
        <v>286</v>
      </c>
      <c r="B20" s="190"/>
      <c r="C20" s="190"/>
      <c r="D20" s="190"/>
      <c r="E20" s="190"/>
      <c r="F20" s="190"/>
      <c r="G20" s="190"/>
      <c r="H20" s="190"/>
      <c r="I20" s="113">
        <v>123</v>
      </c>
      <c r="J20" s="93">
        <v>7279753</v>
      </c>
      <c r="K20" s="93">
        <v>1973131</v>
      </c>
      <c r="L20" s="93">
        <v>7580099</v>
      </c>
      <c r="M20" s="93">
        <v>2110954</v>
      </c>
    </row>
    <row r="21" spans="1:13" ht="12.75" customHeight="1">
      <c r="A21" s="191" t="s">
        <v>287</v>
      </c>
      <c r="B21" s="191"/>
      <c r="C21" s="191"/>
      <c r="D21" s="191"/>
      <c r="E21" s="191"/>
      <c r="F21" s="191"/>
      <c r="G21" s="191"/>
      <c r="H21" s="191"/>
      <c r="I21" s="113">
        <v>124</v>
      </c>
      <c r="J21" s="93">
        <v>62708059</v>
      </c>
      <c r="K21" s="93">
        <v>15176580</v>
      </c>
      <c r="L21" s="93">
        <v>58326794</v>
      </c>
      <c r="M21" s="93">
        <v>13771973</v>
      </c>
    </row>
    <row r="22" spans="1:13" ht="12.75" customHeight="1">
      <c r="A22" s="191" t="s">
        <v>288</v>
      </c>
      <c r="B22" s="191"/>
      <c r="C22" s="191"/>
      <c r="D22" s="191"/>
      <c r="E22" s="191"/>
      <c r="F22" s="191"/>
      <c r="G22" s="191"/>
      <c r="H22" s="191"/>
      <c r="I22" s="113">
        <v>125</v>
      </c>
      <c r="J22" s="93">
        <v>25214214</v>
      </c>
      <c r="K22" s="93">
        <v>6376371</v>
      </c>
      <c r="L22" s="93">
        <v>26097598</v>
      </c>
      <c r="M22" s="93">
        <v>7262057</v>
      </c>
    </row>
    <row r="23" spans="1:13" ht="12.75" customHeight="1">
      <c r="A23" s="204" t="s">
        <v>289</v>
      </c>
      <c r="B23" s="204"/>
      <c r="C23" s="204"/>
      <c r="D23" s="204"/>
      <c r="E23" s="204"/>
      <c r="F23" s="204"/>
      <c r="G23" s="204"/>
      <c r="H23" s="204"/>
      <c r="I23" s="113">
        <v>126</v>
      </c>
      <c r="J23" s="146">
        <f>SUM(J24:J25)</f>
        <v>0</v>
      </c>
      <c r="K23" s="146">
        <f>SUM(K24:K25)</f>
        <v>0</v>
      </c>
      <c r="L23" s="146">
        <f>SUM(L24:L25)</f>
        <v>0</v>
      </c>
      <c r="M23" s="146">
        <f>SUM(M24:M25)</f>
        <v>-55218</v>
      </c>
    </row>
    <row r="24" spans="1:13" ht="12.75" customHeight="1">
      <c r="A24" s="190" t="s">
        <v>290</v>
      </c>
      <c r="B24" s="190"/>
      <c r="C24" s="190"/>
      <c r="D24" s="190"/>
      <c r="E24" s="190"/>
      <c r="F24" s="190"/>
      <c r="G24" s="190"/>
      <c r="H24" s="190"/>
      <c r="I24" s="113">
        <v>127</v>
      </c>
      <c r="J24" s="93"/>
      <c r="K24" s="93"/>
      <c r="L24" s="93"/>
      <c r="M24" s="93"/>
    </row>
    <row r="25" spans="1:13" ht="12.75" customHeight="1">
      <c r="A25" s="190" t="s">
        <v>291</v>
      </c>
      <c r="B25" s="190"/>
      <c r="C25" s="190"/>
      <c r="D25" s="190"/>
      <c r="E25" s="190"/>
      <c r="F25" s="190"/>
      <c r="G25" s="190"/>
      <c r="H25" s="190"/>
      <c r="I25" s="113">
        <v>128</v>
      </c>
      <c r="J25" s="93"/>
      <c r="K25" s="93"/>
      <c r="L25" s="93"/>
      <c r="M25" s="93">
        <v>-55218</v>
      </c>
    </row>
    <row r="26" spans="1:13" ht="12.75" customHeight="1">
      <c r="A26" s="191" t="s">
        <v>292</v>
      </c>
      <c r="B26" s="191"/>
      <c r="C26" s="191"/>
      <c r="D26" s="191"/>
      <c r="E26" s="191"/>
      <c r="F26" s="191"/>
      <c r="G26" s="191"/>
      <c r="H26" s="191"/>
      <c r="I26" s="113">
        <v>129</v>
      </c>
      <c r="J26" s="93"/>
      <c r="K26" s="93"/>
      <c r="L26" s="93"/>
      <c r="M26" s="93"/>
    </row>
    <row r="27" spans="1:13" ht="12.75" customHeight="1">
      <c r="A27" s="191" t="s">
        <v>293</v>
      </c>
      <c r="B27" s="191"/>
      <c r="C27" s="191"/>
      <c r="D27" s="191"/>
      <c r="E27" s="191"/>
      <c r="F27" s="191"/>
      <c r="G27" s="191"/>
      <c r="H27" s="191"/>
      <c r="I27" s="113">
        <v>130</v>
      </c>
      <c r="J27" s="93">
        <v>15077575</v>
      </c>
      <c r="K27" s="93">
        <v>9397094</v>
      </c>
      <c r="L27" s="93">
        <v>16599274</v>
      </c>
      <c r="M27" s="93">
        <v>13099608</v>
      </c>
    </row>
    <row r="28" spans="1:13" ht="12.75" customHeight="1">
      <c r="A28" s="191" t="s">
        <v>294</v>
      </c>
      <c r="B28" s="191"/>
      <c r="C28" s="191"/>
      <c r="D28" s="191"/>
      <c r="E28" s="191"/>
      <c r="F28" s="191"/>
      <c r="G28" s="191"/>
      <c r="H28" s="191"/>
      <c r="I28" s="113">
        <v>131</v>
      </c>
      <c r="J28" s="146">
        <f>SUM(J29:J33)</f>
        <v>13600146</v>
      </c>
      <c r="K28" s="146">
        <f>SUM(K29:K33)</f>
        <v>1438375</v>
      </c>
      <c r="L28" s="146">
        <f>SUM(L29:L33)</f>
        <v>13261643</v>
      </c>
      <c r="M28" s="146">
        <f>SUM(M29:M33)</f>
        <v>2575037</v>
      </c>
    </row>
    <row r="29" spans="1:13" ht="34.5" customHeight="1">
      <c r="A29" s="204" t="s">
        <v>295</v>
      </c>
      <c r="B29" s="204"/>
      <c r="C29" s="204"/>
      <c r="D29" s="204"/>
      <c r="E29" s="204"/>
      <c r="F29" s="204"/>
      <c r="G29" s="204"/>
      <c r="H29" s="204"/>
      <c r="I29" s="113">
        <v>132</v>
      </c>
      <c r="J29" s="93"/>
      <c r="K29" s="93"/>
      <c r="L29" s="93">
        <v>62153</v>
      </c>
      <c r="M29" s="93">
        <v>-60830</v>
      </c>
    </row>
    <row r="30" spans="1:13" ht="12.75" customHeight="1">
      <c r="A30" s="204" t="s">
        <v>296</v>
      </c>
      <c r="B30" s="204"/>
      <c r="C30" s="204"/>
      <c r="D30" s="204"/>
      <c r="E30" s="204"/>
      <c r="F30" s="204"/>
      <c r="G30" s="204"/>
      <c r="H30" s="204"/>
      <c r="I30" s="113">
        <v>133</v>
      </c>
      <c r="J30" s="93">
        <v>12391974</v>
      </c>
      <c r="K30" s="93">
        <v>1411890</v>
      </c>
      <c r="L30" s="93">
        <v>12601552</v>
      </c>
      <c r="M30" s="93">
        <v>2586285</v>
      </c>
    </row>
    <row r="31" spans="1:13" ht="12.75" customHeight="1">
      <c r="A31" s="204" t="s">
        <v>297</v>
      </c>
      <c r="B31" s="204"/>
      <c r="C31" s="204"/>
      <c r="D31" s="204"/>
      <c r="E31" s="204"/>
      <c r="F31" s="204"/>
      <c r="G31" s="204"/>
      <c r="H31" s="204"/>
      <c r="I31" s="113">
        <v>134</v>
      </c>
      <c r="J31" s="93"/>
      <c r="K31" s="93"/>
      <c r="L31" s="93"/>
      <c r="M31" s="93"/>
    </row>
    <row r="32" spans="1:13" ht="12.75" customHeight="1">
      <c r="A32" s="191" t="s">
        <v>298</v>
      </c>
      <c r="B32" s="191"/>
      <c r="C32" s="191"/>
      <c r="D32" s="191"/>
      <c r="E32" s="191"/>
      <c r="F32" s="191"/>
      <c r="G32" s="191"/>
      <c r="H32" s="191"/>
      <c r="I32" s="113">
        <v>135</v>
      </c>
      <c r="J32" s="93">
        <v>311854</v>
      </c>
      <c r="K32" s="93">
        <v>10354</v>
      </c>
      <c r="L32" s="93">
        <v>535190</v>
      </c>
      <c r="M32" s="93">
        <v>35190</v>
      </c>
    </row>
    <row r="33" spans="1:13" ht="12.75" customHeight="1">
      <c r="A33" s="191" t="s">
        <v>299</v>
      </c>
      <c r="B33" s="191"/>
      <c r="C33" s="191"/>
      <c r="D33" s="191"/>
      <c r="E33" s="191"/>
      <c r="F33" s="191"/>
      <c r="G33" s="191"/>
      <c r="H33" s="191"/>
      <c r="I33" s="113">
        <v>136</v>
      </c>
      <c r="J33" s="93">
        <v>896318</v>
      </c>
      <c r="K33" s="93">
        <v>16131</v>
      </c>
      <c r="L33" s="93">
        <v>62748</v>
      </c>
      <c r="M33" s="93">
        <v>14392</v>
      </c>
    </row>
    <row r="34" spans="1:13" ht="12.75" customHeight="1">
      <c r="A34" s="204" t="s">
        <v>300</v>
      </c>
      <c r="B34" s="204"/>
      <c r="C34" s="204"/>
      <c r="D34" s="204"/>
      <c r="E34" s="204"/>
      <c r="F34" s="204"/>
      <c r="G34" s="204"/>
      <c r="H34" s="204"/>
      <c r="I34" s="113">
        <v>137</v>
      </c>
      <c r="J34" s="146">
        <f>SUM(J35:J38)</f>
        <v>40857884</v>
      </c>
      <c r="K34" s="146">
        <f>SUM(K35:K38)</f>
        <v>14098944</v>
      </c>
      <c r="L34" s="146">
        <f>SUM(L35:L38)</f>
        <v>34471814</v>
      </c>
      <c r="M34" s="146">
        <f>SUM(M35:M38)</f>
        <v>12873042</v>
      </c>
    </row>
    <row r="35" spans="1:13" ht="12.75" customHeight="1">
      <c r="A35" s="204" t="s">
        <v>301</v>
      </c>
      <c r="B35" s="204"/>
      <c r="C35" s="204"/>
      <c r="D35" s="204"/>
      <c r="E35" s="204"/>
      <c r="F35" s="204"/>
      <c r="G35" s="204"/>
      <c r="H35" s="204"/>
      <c r="I35" s="113">
        <v>138</v>
      </c>
      <c r="J35" s="93"/>
      <c r="K35" s="93"/>
      <c r="L35" s="93"/>
      <c r="M35" s="93"/>
    </row>
    <row r="36" spans="1:13" ht="12.75" customHeight="1">
      <c r="A36" s="204" t="s">
        <v>302</v>
      </c>
      <c r="B36" s="204"/>
      <c r="C36" s="204"/>
      <c r="D36" s="204"/>
      <c r="E36" s="204"/>
      <c r="F36" s="204"/>
      <c r="G36" s="204"/>
      <c r="H36" s="204"/>
      <c r="I36" s="113">
        <v>139</v>
      </c>
      <c r="J36" s="93">
        <v>36002068</v>
      </c>
      <c r="K36" s="93">
        <v>13309264</v>
      </c>
      <c r="L36" s="93">
        <v>32154753</v>
      </c>
      <c r="M36" s="93">
        <v>11038102</v>
      </c>
    </row>
    <row r="37" spans="1:13" ht="12.75" customHeight="1">
      <c r="A37" s="191" t="s">
        <v>303</v>
      </c>
      <c r="B37" s="191"/>
      <c r="C37" s="191"/>
      <c r="D37" s="191"/>
      <c r="E37" s="191"/>
      <c r="F37" s="191"/>
      <c r="G37" s="191"/>
      <c r="H37" s="191"/>
      <c r="I37" s="113">
        <v>140</v>
      </c>
      <c r="J37" s="93">
        <v>311400</v>
      </c>
      <c r="K37" s="93">
        <v>311400</v>
      </c>
      <c r="L37" s="93">
        <v>1020990</v>
      </c>
      <c r="M37" s="93">
        <v>648490</v>
      </c>
    </row>
    <row r="38" spans="1:13" ht="12.75" customHeight="1">
      <c r="A38" s="191" t="s">
        <v>304</v>
      </c>
      <c r="B38" s="191"/>
      <c r="C38" s="191"/>
      <c r="D38" s="191"/>
      <c r="E38" s="191"/>
      <c r="F38" s="191"/>
      <c r="G38" s="191"/>
      <c r="H38" s="191"/>
      <c r="I38" s="113">
        <v>141</v>
      </c>
      <c r="J38" s="93">
        <v>4544416</v>
      </c>
      <c r="K38" s="93">
        <v>478280</v>
      </c>
      <c r="L38" s="93">
        <v>1296071</v>
      </c>
      <c r="M38" s="93">
        <v>1186450</v>
      </c>
    </row>
    <row r="39" spans="1:13" ht="12.75" customHeight="1">
      <c r="A39" s="204" t="s">
        <v>305</v>
      </c>
      <c r="B39" s="204"/>
      <c r="C39" s="204"/>
      <c r="D39" s="204"/>
      <c r="E39" s="204"/>
      <c r="F39" s="204"/>
      <c r="G39" s="204"/>
      <c r="H39" s="204"/>
      <c r="I39" s="113">
        <v>142</v>
      </c>
      <c r="J39" s="93"/>
      <c r="K39" s="93"/>
      <c r="L39" s="93"/>
      <c r="M39" s="93"/>
    </row>
    <row r="40" spans="1:13" ht="12.75" customHeight="1">
      <c r="A40" s="204" t="s">
        <v>306</v>
      </c>
      <c r="B40" s="204"/>
      <c r="C40" s="204"/>
      <c r="D40" s="204"/>
      <c r="E40" s="204"/>
      <c r="F40" s="204"/>
      <c r="G40" s="204"/>
      <c r="H40" s="204"/>
      <c r="I40" s="113">
        <v>143</v>
      </c>
      <c r="J40" s="93"/>
      <c r="K40" s="93"/>
      <c r="L40" s="93"/>
      <c r="M40" s="93"/>
    </row>
    <row r="41" spans="1:13" ht="12.75" customHeight="1">
      <c r="A41" s="204" t="s">
        <v>307</v>
      </c>
      <c r="B41" s="204"/>
      <c r="C41" s="204"/>
      <c r="D41" s="204"/>
      <c r="E41" s="204"/>
      <c r="F41" s="204"/>
      <c r="G41" s="204"/>
      <c r="H41" s="204"/>
      <c r="I41" s="113">
        <v>144</v>
      </c>
      <c r="J41" s="93"/>
      <c r="K41" s="93"/>
      <c r="L41" s="93"/>
      <c r="M41" s="93"/>
    </row>
    <row r="42" spans="1:13" ht="12.75" customHeight="1">
      <c r="A42" s="204" t="s">
        <v>308</v>
      </c>
      <c r="B42" s="204"/>
      <c r="C42" s="204"/>
      <c r="D42" s="204"/>
      <c r="E42" s="204"/>
      <c r="F42" s="204"/>
      <c r="G42" s="204"/>
      <c r="H42" s="204"/>
      <c r="I42" s="113">
        <v>145</v>
      </c>
      <c r="J42" s="93"/>
      <c r="K42" s="93"/>
      <c r="L42" s="93"/>
      <c r="M42" s="93"/>
    </row>
    <row r="43" spans="1:13" ht="12.75" customHeight="1">
      <c r="A43" s="204" t="s">
        <v>309</v>
      </c>
      <c r="B43" s="204"/>
      <c r="C43" s="204"/>
      <c r="D43" s="204"/>
      <c r="E43" s="204"/>
      <c r="F43" s="204"/>
      <c r="G43" s="204"/>
      <c r="H43" s="204"/>
      <c r="I43" s="113">
        <v>146</v>
      </c>
      <c r="J43" s="146">
        <f>J8+J28+J39+J41</f>
        <v>1193241989</v>
      </c>
      <c r="K43" s="146">
        <f>K8+K28+K39+K41</f>
        <v>467675752</v>
      </c>
      <c r="L43" s="146">
        <f>L8+L28+L39+L41</f>
        <v>1188576236</v>
      </c>
      <c r="M43" s="146">
        <f>M8+M28+M39+M41</f>
        <v>631903905</v>
      </c>
    </row>
    <row r="44" spans="1:13" ht="12.75" customHeight="1">
      <c r="A44" s="204" t="s">
        <v>310</v>
      </c>
      <c r="B44" s="204"/>
      <c r="C44" s="204"/>
      <c r="D44" s="204"/>
      <c r="E44" s="204"/>
      <c r="F44" s="204"/>
      <c r="G44" s="204"/>
      <c r="H44" s="204"/>
      <c r="I44" s="113">
        <v>147</v>
      </c>
      <c r="J44" s="146">
        <f>J11+J34+J40+J42</f>
        <v>1190722124</v>
      </c>
      <c r="K44" s="146">
        <f>K11+K34+K40+K42</f>
        <v>467603617</v>
      </c>
      <c r="L44" s="146">
        <f>L11+L34+L40+L42</f>
        <v>1131041511</v>
      </c>
      <c r="M44" s="146">
        <f>M11+M34+M40+M42</f>
        <v>564060895</v>
      </c>
    </row>
    <row r="45" spans="1:13" ht="12.75" customHeight="1">
      <c r="A45" s="204" t="s">
        <v>311</v>
      </c>
      <c r="B45" s="204"/>
      <c r="C45" s="204"/>
      <c r="D45" s="204"/>
      <c r="E45" s="204"/>
      <c r="F45" s="204"/>
      <c r="G45" s="204"/>
      <c r="H45" s="204"/>
      <c r="I45" s="113">
        <v>148</v>
      </c>
      <c r="J45" s="146">
        <f>J43-J44</f>
        <v>2519865</v>
      </c>
      <c r="K45" s="146">
        <f>K43-K44</f>
        <v>72135</v>
      </c>
      <c r="L45" s="146">
        <f>L43-L44</f>
        <v>57534725</v>
      </c>
      <c r="M45" s="146">
        <f>M43-M44</f>
        <v>67843010</v>
      </c>
    </row>
    <row r="46" spans="1:13" ht="12.75" customHeight="1">
      <c r="A46" s="205" t="s">
        <v>312</v>
      </c>
      <c r="B46" s="205"/>
      <c r="C46" s="205"/>
      <c r="D46" s="205"/>
      <c r="E46" s="205"/>
      <c r="F46" s="205"/>
      <c r="G46" s="205"/>
      <c r="H46" s="205"/>
      <c r="I46" s="113">
        <v>149</v>
      </c>
      <c r="J46" s="147">
        <f>IF(J43&gt;J44,J43-J44,0)</f>
        <v>2519865</v>
      </c>
      <c r="K46" s="147">
        <f>IF(K43&gt;K44,K43-K44,0)</f>
        <v>72135</v>
      </c>
      <c r="L46" s="147">
        <f>IF(L43&gt;L44,L43-L44,0)</f>
        <v>57534725</v>
      </c>
      <c r="M46" s="147">
        <f>IF(M43&gt;M44,M43-M44,0)</f>
        <v>67843010</v>
      </c>
    </row>
    <row r="47" spans="1:13" ht="12.75" customHeight="1">
      <c r="A47" s="205" t="s">
        <v>313</v>
      </c>
      <c r="B47" s="205"/>
      <c r="C47" s="205"/>
      <c r="D47" s="205"/>
      <c r="E47" s="205"/>
      <c r="F47" s="205"/>
      <c r="G47" s="205"/>
      <c r="H47" s="205"/>
      <c r="I47" s="113">
        <v>150</v>
      </c>
      <c r="J47" s="147">
        <f>IF(J44&gt;J43,J44-J43,0)</f>
        <v>0</v>
      </c>
      <c r="K47" s="147">
        <f>IF(K44&gt;K43,K44-K43,0)</f>
        <v>0</v>
      </c>
      <c r="L47" s="147">
        <f>IF(L44&gt;L43,L44-L43,0)</f>
        <v>0</v>
      </c>
      <c r="M47" s="147">
        <f>IF(M44&gt;M43,M44-M43,0)</f>
        <v>0</v>
      </c>
    </row>
    <row r="48" spans="1:13" ht="12.75" customHeight="1">
      <c r="A48" s="204" t="s">
        <v>314</v>
      </c>
      <c r="B48" s="204"/>
      <c r="C48" s="204"/>
      <c r="D48" s="204"/>
      <c r="E48" s="204"/>
      <c r="F48" s="204"/>
      <c r="G48" s="204"/>
      <c r="H48" s="204"/>
      <c r="I48" s="113">
        <v>151</v>
      </c>
      <c r="J48" s="93">
        <v>0</v>
      </c>
      <c r="K48" s="93"/>
      <c r="L48" s="93">
        <v>0</v>
      </c>
      <c r="M48" s="93">
        <v>0</v>
      </c>
    </row>
    <row r="49" spans="1:13" ht="12.75" customHeight="1">
      <c r="A49" s="204" t="s">
        <v>315</v>
      </c>
      <c r="B49" s="204"/>
      <c r="C49" s="204"/>
      <c r="D49" s="204"/>
      <c r="E49" s="204"/>
      <c r="F49" s="204"/>
      <c r="G49" s="204"/>
      <c r="H49" s="204"/>
      <c r="I49" s="113">
        <v>152</v>
      </c>
      <c r="J49" s="146">
        <f>J45-J48</f>
        <v>2519865</v>
      </c>
      <c r="K49" s="146">
        <f>K45-K48</f>
        <v>72135</v>
      </c>
      <c r="L49" s="146">
        <f>L45-L48</f>
        <v>57534725</v>
      </c>
      <c r="M49" s="146">
        <f>M45-M48</f>
        <v>67843010</v>
      </c>
    </row>
    <row r="50" spans="1:13" ht="12.75" customHeight="1">
      <c r="A50" s="205" t="s">
        <v>316</v>
      </c>
      <c r="B50" s="205"/>
      <c r="C50" s="205"/>
      <c r="D50" s="205"/>
      <c r="E50" s="205"/>
      <c r="F50" s="205"/>
      <c r="G50" s="205"/>
      <c r="H50" s="205"/>
      <c r="I50" s="113">
        <v>153</v>
      </c>
      <c r="J50" s="147">
        <f>IF(J49&gt;0,J49,0)</f>
        <v>2519865</v>
      </c>
      <c r="K50" s="147">
        <f>IF(K49&gt;0,K49,0)</f>
        <v>72135</v>
      </c>
      <c r="L50" s="147">
        <f>IF(L49&gt;0,L49,0)</f>
        <v>57534725</v>
      </c>
      <c r="M50" s="147">
        <f>IF(M49&gt;0,M49,0)</f>
        <v>67843010</v>
      </c>
    </row>
    <row r="51" spans="1:13" ht="12.75" customHeight="1">
      <c r="A51" s="206" t="s">
        <v>317</v>
      </c>
      <c r="B51" s="206"/>
      <c r="C51" s="206"/>
      <c r="D51" s="206"/>
      <c r="E51" s="206"/>
      <c r="F51" s="206"/>
      <c r="G51" s="206"/>
      <c r="H51" s="206"/>
      <c r="I51" s="114">
        <v>154</v>
      </c>
      <c r="J51" s="148">
        <f>IF(J49&lt;0,-J49,0)</f>
        <v>0</v>
      </c>
      <c r="K51" s="148">
        <f>IF(K49&lt;0,-K49,0)</f>
        <v>0</v>
      </c>
      <c r="L51" s="148">
        <f>IF(L49&lt;0,-L49,0)</f>
        <v>0</v>
      </c>
      <c r="M51" s="148">
        <f>IF(M49&lt;0,-M49,0)</f>
        <v>0</v>
      </c>
    </row>
    <row r="52" spans="1:13" ht="12.75" customHeight="1">
      <c r="A52" s="207" t="s">
        <v>318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</row>
    <row r="53" spans="1:13" ht="12.75" customHeight="1">
      <c r="A53" s="208" t="s">
        <v>319</v>
      </c>
      <c r="B53" s="208"/>
      <c r="C53" s="208"/>
      <c r="D53" s="208"/>
      <c r="E53" s="208"/>
      <c r="F53" s="208"/>
      <c r="G53" s="208"/>
      <c r="H53" s="208"/>
      <c r="I53" s="116"/>
      <c r="J53" s="116"/>
      <c r="K53" s="116"/>
      <c r="L53" s="116"/>
      <c r="M53" s="117"/>
    </row>
    <row r="54" spans="1:13" ht="12.75" customHeight="1">
      <c r="A54" s="194" t="s">
        <v>320</v>
      </c>
      <c r="B54" s="194"/>
      <c r="C54" s="194"/>
      <c r="D54" s="194"/>
      <c r="E54" s="194"/>
      <c r="F54" s="194"/>
      <c r="G54" s="194"/>
      <c r="H54" s="194"/>
      <c r="I54" s="113">
        <v>155</v>
      </c>
      <c r="J54" s="93">
        <v>2494952</v>
      </c>
      <c r="K54" s="93">
        <v>-311428</v>
      </c>
      <c r="L54" s="93">
        <v>57514007</v>
      </c>
      <c r="M54" s="93">
        <v>67803502</v>
      </c>
    </row>
    <row r="55" spans="1:13" ht="12.75" customHeight="1">
      <c r="A55" s="196" t="s">
        <v>321</v>
      </c>
      <c r="B55" s="196"/>
      <c r="C55" s="196"/>
      <c r="D55" s="196"/>
      <c r="E55" s="196"/>
      <c r="F55" s="196"/>
      <c r="G55" s="196"/>
      <c r="H55" s="196"/>
      <c r="I55" s="113">
        <v>156</v>
      </c>
      <c r="J55" s="98">
        <v>24913</v>
      </c>
      <c r="K55" s="98">
        <v>383563</v>
      </c>
      <c r="L55" s="98">
        <v>20718</v>
      </c>
      <c r="M55" s="98">
        <v>39508</v>
      </c>
    </row>
    <row r="56" spans="1:13" ht="12.75" customHeight="1">
      <c r="A56" s="207" t="s">
        <v>322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</row>
    <row r="57" spans="1:13" ht="12.75" customHeight="1">
      <c r="A57" s="209" t="s">
        <v>323</v>
      </c>
      <c r="B57" s="209"/>
      <c r="C57" s="209"/>
      <c r="D57" s="209"/>
      <c r="E57" s="209"/>
      <c r="F57" s="209"/>
      <c r="G57" s="209"/>
      <c r="H57" s="209"/>
      <c r="I57" s="118">
        <v>157</v>
      </c>
      <c r="J57" s="119">
        <f>J49</f>
        <v>2519865</v>
      </c>
      <c r="K57" s="119">
        <f>K49</f>
        <v>72135</v>
      </c>
      <c r="L57" s="119">
        <f>L49</f>
        <v>57534725</v>
      </c>
      <c r="M57" s="119">
        <f>M49</f>
        <v>67843010</v>
      </c>
    </row>
    <row r="58" spans="1:13" ht="12.75" customHeight="1">
      <c r="A58" s="204" t="s">
        <v>324</v>
      </c>
      <c r="B58" s="204"/>
      <c r="C58" s="204"/>
      <c r="D58" s="204"/>
      <c r="E58" s="204"/>
      <c r="F58" s="204"/>
      <c r="G58" s="204"/>
      <c r="H58" s="204"/>
      <c r="I58" s="113">
        <v>158</v>
      </c>
      <c r="J58" s="91">
        <f>SUM(J59:J65)</f>
        <v>0</v>
      </c>
      <c r="K58" s="91">
        <f>SUM(K59:K65)</f>
        <v>0</v>
      </c>
      <c r="L58" s="91">
        <f>SUM(L59:L65)</f>
        <v>0</v>
      </c>
      <c r="M58" s="91">
        <f>SUM(M59:M65)</f>
        <v>0</v>
      </c>
    </row>
    <row r="59" spans="1:13" ht="12.75" customHeight="1">
      <c r="A59" s="204" t="s">
        <v>325</v>
      </c>
      <c r="B59" s="204"/>
      <c r="C59" s="204"/>
      <c r="D59" s="204"/>
      <c r="E59" s="204"/>
      <c r="F59" s="204"/>
      <c r="G59" s="204"/>
      <c r="H59" s="204"/>
      <c r="I59" s="113">
        <v>159</v>
      </c>
      <c r="J59" s="93"/>
      <c r="K59" s="93"/>
      <c r="L59" s="93"/>
      <c r="M59" s="93"/>
    </row>
    <row r="60" spans="1:13" ht="12.75" customHeight="1">
      <c r="A60" s="204" t="s">
        <v>326</v>
      </c>
      <c r="B60" s="204"/>
      <c r="C60" s="204"/>
      <c r="D60" s="204"/>
      <c r="E60" s="204"/>
      <c r="F60" s="204"/>
      <c r="G60" s="204"/>
      <c r="H60" s="204"/>
      <c r="I60" s="113">
        <v>160</v>
      </c>
      <c r="J60" s="93"/>
      <c r="K60" s="93"/>
      <c r="L60" s="93"/>
      <c r="M60" s="93"/>
    </row>
    <row r="61" spans="1:13" ht="12.75" customHeight="1">
      <c r="A61" s="204" t="s">
        <v>327</v>
      </c>
      <c r="B61" s="204"/>
      <c r="C61" s="204"/>
      <c r="D61" s="204"/>
      <c r="E61" s="204"/>
      <c r="F61" s="204"/>
      <c r="G61" s="204"/>
      <c r="H61" s="204"/>
      <c r="I61" s="113">
        <v>161</v>
      </c>
      <c r="J61" s="93"/>
      <c r="K61" s="93"/>
      <c r="L61" s="93"/>
      <c r="M61" s="93"/>
    </row>
    <row r="62" spans="1:13" ht="12.75" customHeight="1">
      <c r="A62" s="204" t="s">
        <v>328</v>
      </c>
      <c r="B62" s="204"/>
      <c r="C62" s="204"/>
      <c r="D62" s="204"/>
      <c r="E62" s="204"/>
      <c r="F62" s="204"/>
      <c r="G62" s="204"/>
      <c r="H62" s="204"/>
      <c r="I62" s="113">
        <v>162</v>
      </c>
      <c r="J62" s="93"/>
      <c r="K62" s="93"/>
      <c r="L62" s="93"/>
      <c r="M62" s="93"/>
    </row>
    <row r="63" spans="1:13" ht="12.75" customHeight="1">
      <c r="A63" s="204" t="s">
        <v>329</v>
      </c>
      <c r="B63" s="204"/>
      <c r="C63" s="204"/>
      <c r="D63" s="204"/>
      <c r="E63" s="204"/>
      <c r="F63" s="204"/>
      <c r="G63" s="204"/>
      <c r="H63" s="204"/>
      <c r="I63" s="113">
        <v>163</v>
      </c>
      <c r="J63" s="93"/>
      <c r="K63" s="93"/>
      <c r="L63" s="93"/>
      <c r="M63" s="93"/>
    </row>
    <row r="64" spans="1:13" ht="12.75" customHeight="1">
      <c r="A64" s="204" t="s">
        <v>330</v>
      </c>
      <c r="B64" s="204"/>
      <c r="C64" s="204"/>
      <c r="D64" s="204"/>
      <c r="E64" s="204"/>
      <c r="F64" s="204"/>
      <c r="G64" s="204"/>
      <c r="H64" s="204"/>
      <c r="I64" s="113">
        <v>164</v>
      </c>
      <c r="J64" s="93"/>
      <c r="K64" s="93"/>
      <c r="L64" s="93"/>
      <c r="M64" s="93"/>
    </row>
    <row r="65" spans="1:13" ht="12.75" customHeight="1">
      <c r="A65" s="204" t="s">
        <v>331</v>
      </c>
      <c r="B65" s="204"/>
      <c r="C65" s="204"/>
      <c r="D65" s="204"/>
      <c r="E65" s="204"/>
      <c r="F65" s="204"/>
      <c r="G65" s="204"/>
      <c r="H65" s="204"/>
      <c r="I65" s="113">
        <v>165</v>
      </c>
      <c r="J65" s="93"/>
      <c r="K65" s="93"/>
      <c r="L65" s="93"/>
      <c r="M65" s="93"/>
    </row>
    <row r="66" spans="1:13" ht="12.75" customHeight="1">
      <c r="A66" s="204" t="s">
        <v>332</v>
      </c>
      <c r="B66" s="204"/>
      <c r="C66" s="204"/>
      <c r="D66" s="204"/>
      <c r="E66" s="204"/>
      <c r="F66" s="204"/>
      <c r="G66" s="204"/>
      <c r="H66" s="204"/>
      <c r="I66" s="113">
        <v>166</v>
      </c>
      <c r="J66" s="93"/>
      <c r="K66" s="93"/>
      <c r="L66" s="93"/>
      <c r="M66" s="93"/>
    </row>
    <row r="67" spans="1:13" ht="12.75" customHeight="1">
      <c r="A67" s="204" t="s">
        <v>333</v>
      </c>
      <c r="B67" s="204"/>
      <c r="C67" s="204"/>
      <c r="D67" s="204"/>
      <c r="E67" s="204"/>
      <c r="F67" s="204"/>
      <c r="G67" s="204"/>
      <c r="H67" s="204"/>
      <c r="I67" s="113">
        <v>167</v>
      </c>
      <c r="J67" s="91">
        <f>J58-J66</f>
        <v>0</v>
      </c>
      <c r="K67" s="91">
        <f>K58-K66</f>
        <v>0</v>
      </c>
      <c r="L67" s="91">
        <f>L58-L66</f>
        <v>0</v>
      </c>
      <c r="M67" s="91">
        <f>M58-M66</f>
        <v>0</v>
      </c>
    </row>
    <row r="68" spans="1:13" ht="12.75" customHeight="1">
      <c r="A68" s="204" t="s">
        <v>334</v>
      </c>
      <c r="B68" s="204"/>
      <c r="C68" s="204"/>
      <c r="D68" s="204"/>
      <c r="E68" s="204"/>
      <c r="F68" s="204"/>
      <c r="G68" s="204"/>
      <c r="H68" s="204"/>
      <c r="I68" s="113">
        <v>168</v>
      </c>
      <c r="J68" s="120">
        <f>J57+J67</f>
        <v>2519865</v>
      </c>
      <c r="K68" s="120">
        <f>K57+K67</f>
        <v>72135</v>
      </c>
      <c r="L68" s="120">
        <f>L57+L67</f>
        <v>57534725</v>
      </c>
      <c r="M68" s="120">
        <f>M57+M67</f>
        <v>67843010</v>
      </c>
    </row>
    <row r="69" spans="1:13" ht="12.75" customHeight="1">
      <c r="A69" s="210" t="s">
        <v>335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</row>
    <row r="70" spans="1:13" ht="12.75" customHeight="1">
      <c r="A70" s="211" t="s">
        <v>336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</row>
    <row r="71" spans="1:13" ht="12.75" customHeight="1">
      <c r="A71" s="194" t="s">
        <v>320</v>
      </c>
      <c r="B71" s="194"/>
      <c r="C71" s="194"/>
      <c r="D71" s="194"/>
      <c r="E71" s="194"/>
      <c r="F71" s="194"/>
      <c r="G71" s="194"/>
      <c r="H71" s="194"/>
      <c r="I71" s="113">
        <v>169</v>
      </c>
      <c r="J71" s="93">
        <v>2494952</v>
      </c>
      <c r="K71" s="93">
        <v>-311428</v>
      </c>
      <c r="L71" s="93">
        <v>57514007</v>
      </c>
      <c r="M71" s="93">
        <v>67803502</v>
      </c>
    </row>
    <row r="72" spans="1:13" ht="12.75" customHeight="1">
      <c r="A72" s="196" t="s">
        <v>321</v>
      </c>
      <c r="B72" s="196"/>
      <c r="C72" s="196"/>
      <c r="D72" s="196"/>
      <c r="E72" s="196"/>
      <c r="F72" s="196"/>
      <c r="G72" s="196"/>
      <c r="H72" s="196"/>
      <c r="I72" s="121">
        <v>170</v>
      </c>
      <c r="J72" s="98">
        <v>24913</v>
      </c>
      <c r="K72" s="98">
        <v>383563</v>
      </c>
      <c r="L72" s="98">
        <v>20718</v>
      </c>
      <c r="M72" s="98">
        <v>39508</v>
      </c>
    </row>
  </sheetData>
  <sheetProtection selectLockedCells="1" selectUnlockedCells="1"/>
  <mergeCells count="73">
    <mergeCell ref="A72:H72"/>
    <mergeCell ref="A66:H66"/>
    <mergeCell ref="A67:H67"/>
    <mergeCell ref="A68:H68"/>
    <mergeCell ref="A69:M69"/>
    <mergeCell ref="A70:M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M56"/>
    <mergeCell ref="A57:H57"/>
    <mergeCell ref="A58:H58"/>
    <mergeCell ref="A59:H59"/>
    <mergeCell ref="A48:H48"/>
    <mergeCell ref="A49:H49"/>
    <mergeCell ref="A50:H50"/>
    <mergeCell ref="A51:H51"/>
    <mergeCell ref="A52:M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M1"/>
    <mergeCell ref="A2:M2"/>
    <mergeCell ref="A4:M4"/>
    <mergeCell ref="A5:H5"/>
    <mergeCell ref="J5:K5"/>
    <mergeCell ref="L5:M5"/>
  </mergeCells>
  <dataValidations count="2">
    <dataValidation allowBlank="1" sqref="J57:M68 J9:M10 J54:M55 J71:M72 J18:M22 J24:M27 J29:M33 J35:M42 J48:M48 J14:M16 J12:M1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1:M11 J43:M47 J49:M51 J28:M28 J23:M23 J34:M34 J17:M17 J8:M8 J13:M13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O36" sqref="O36"/>
    </sheetView>
  </sheetViews>
  <sheetFormatPr defaultColWidth="9.140625" defaultRowHeight="12.75"/>
  <cols>
    <col min="1" max="9" width="9.140625" style="80" customWidth="1"/>
    <col min="10" max="10" width="10.8515625" style="80" bestFit="1" customWidth="1"/>
    <col min="11" max="11" width="11.00390625" style="80" customWidth="1"/>
    <col min="12" max="16384" width="9.140625" style="80" customWidth="1"/>
  </cols>
  <sheetData>
    <row r="1" spans="1:11" ht="15" customHeight="1">
      <c r="A1" s="212" t="s">
        <v>337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5.75" customHeight="1">
      <c r="A2" s="122"/>
      <c r="B2" s="123"/>
      <c r="C2" s="213" t="s">
        <v>338</v>
      </c>
      <c r="D2" s="213"/>
      <c r="E2" s="214">
        <v>42370</v>
      </c>
      <c r="F2" s="214"/>
      <c r="G2" s="124" t="s">
        <v>339</v>
      </c>
      <c r="H2" s="214">
        <v>42735</v>
      </c>
      <c r="I2" s="214"/>
      <c r="J2" s="125"/>
      <c r="K2" s="126"/>
    </row>
    <row r="3" spans="1:11" ht="24" customHeight="1">
      <c r="A3" s="215" t="s">
        <v>149</v>
      </c>
      <c r="B3" s="215"/>
      <c r="C3" s="215"/>
      <c r="D3" s="215"/>
      <c r="E3" s="215"/>
      <c r="F3" s="215"/>
      <c r="G3" s="215"/>
      <c r="H3" s="215"/>
      <c r="I3" s="83" t="s">
        <v>269</v>
      </c>
      <c r="J3" s="85" t="s">
        <v>270</v>
      </c>
      <c r="K3" s="85" t="s">
        <v>271</v>
      </c>
    </row>
    <row r="4" spans="1:11" ht="12">
      <c r="A4" s="216">
        <v>1</v>
      </c>
      <c r="B4" s="216"/>
      <c r="C4" s="216"/>
      <c r="D4" s="216"/>
      <c r="E4" s="216"/>
      <c r="F4" s="216"/>
      <c r="G4" s="216"/>
      <c r="H4" s="216"/>
      <c r="I4" s="127">
        <v>2</v>
      </c>
      <c r="J4" s="128" t="s">
        <v>340</v>
      </c>
      <c r="K4" s="128" t="s">
        <v>341</v>
      </c>
    </row>
    <row r="5" spans="1:11" ht="12.75" customHeight="1">
      <c r="A5" s="193" t="s">
        <v>342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2.75" customHeight="1">
      <c r="A6" s="217" t="s">
        <v>343</v>
      </c>
      <c r="B6" s="217"/>
      <c r="C6" s="217"/>
      <c r="D6" s="217"/>
      <c r="E6" s="217"/>
      <c r="F6" s="217"/>
      <c r="G6" s="217"/>
      <c r="H6" s="217"/>
      <c r="I6" s="90">
        <v>1</v>
      </c>
      <c r="J6" s="93">
        <v>2519865</v>
      </c>
      <c r="K6" s="93">
        <v>57534725</v>
      </c>
    </row>
    <row r="7" spans="1:11" ht="12.75" customHeight="1">
      <c r="A7" s="218" t="s">
        <v>344</v>
      </c>
      <c r="B7" s="218"/>
      <c r="C7" s="218"/>
      <c r="D7" s="218"/>
      <c r="E7" s="218"/>
      <c r="F7" s="218"/>
      <c r="G7" s="218"/>
      <c r="H7" s="218"/>
      <c r="I7" s="90">
        <v>2</v>
      </c>
      <c r="J7" s="93">
        <v>62708059</v>
      </c>
      <c r="K7" s="93">
        <v>58326794</v>
      </c>
    </row>
    <row r="8" spans="1:11" ht="12.75" customHeight="1">
      <c r="A8" s="218" t="s">
        <v>345</v>
      </c>
      <c r="B8" s="218"/>
      <c r="C8" s="218"/>
      <c r="D8" s="218"/>
      <c r="E8" s="218"/>
      <c r="F8" s="218"/>
      <c r="G8" s="218"/>
      <c r="H8" s="218"/>
      <c r="I8" s="90">
        <v>3</v>
      </c>
      <c r="J8" s="93"/>
      <c r="K8" s="93">
        <v>275224166</v>
      </c>
    </row>
    <row r="9" spans="1:11" ht="12.75" customHeight="1">
      <c r="A9" s="218" t="s">
        <v>346</v>
      </c>
      <c r="B9" s="218"/>
      <c r="C9" s="218"/>
      <c r="D9" s="218"/>
      <c r="E9" s="218"/>
      <c r="F9" s="218"/>
      <c r="G9" s="218"/>
      <c r="H9" s="218"/>
      <c r="I9" s="90">
        <v>4</v>
      </c>
      <c r="J9" s="93"/>
      <c r="K9" s="93"/>
    </row>
    <row r="10" spans="1:11" ht="12.75" customHeight="1">
      <c r="A10" s="218" t="s">
        <v>347</v>
      </c>
      <c r="B10" s="218"/>
      <c r="C10" s="218"/>
      <c r="D10" s="218"/>
      <c r="E10" s="218"/>
      <c r="F10" s="218"/>
      <c r="G10" s="218"/>
      <c r="H10" s="218"/>
      <c r="I10" s="90">
        <v>5</v>
      </c>
      <c r="J10" s="93">
        <v>219939622</v>
      </c>
      <c r="K10" s="93">
        <v>34320046</v>
      </c>
    </row>
    <row r="11" spans="1:11" ht="12.75" customHeight="1">
      <c r="A11" s="218" t="s">
        <v>348</v>
      </c>
      <c r="B11" s="218"/>
      <c r="C11" s="218"/>
      <c r="D11" s="218"/>
      <c r="E11" s="218"/>
      <c r="F11" s="218"/>
      <c r="G11" s="218"/>
      <c r="H11" s="218"/>
      <c r="I11" s="90">
        <v>6</v>
      </c>
      <c r="J11" s="93">
        <v>12448887</v>
      </c>
      <c r="K11" s="93">
        <v>20748920</v>
      </c>
    </row>
    <row r="12" spans="1:11" ht="12.75" customHeight="1">
      <c r="A12" s="219" t="s">
        <v>349</v>
      </c>
      <c r="B12" s="219"/>
      <c r="C12" s="219"/>
      <c r="D12" s="219"/>
      <c r="E12" s="219"/>
      <c r="F12" s="219"/>
      <c r="G12" s="219"/>
      <c r="H12" s="219"/>
      <c r="I12" s="90">
        <v>7</v>
      </c>
      <c r="J12" s="146">
        <f>SUM(J6:J11)</f>
        <v>297616433</v>
      </c>
      <c r="K12" s="91">
        <f>SUM(K6:K11)</f>
        <v>446154651</v>
      </c>
    </row>
    <row r="13" spans="1:11" ht="12.75" customHeight="1">
      <c r="A13" s="218" t="s">
        <v>350</v>
      </c>
      <c r="B13" s="218"/>
      <c r="C13" s="218"/>
      <c r="D13" s="218"/>
      <c r="E13" s="218"/>
      <c r="F13" s="218"/>
      <c r="G13" s="218"/>
      <c r="H13" s="218"/>
      <c r="I13" s="90">
        <v>8</v>
      </c>
      <c r="J13" s="93">
        <v>299466366</v>
      </c>
      <c r="K13" s="93"/>
    </row>
    <row r="14" spans="1:11" ht="12.75" customHeight="1">
      <c r="A14" s="218" t="s">
        <v>351</v>
      </c>
      <c r="B14" s="218"/>
      <c r="C14" s="218"/>
      <c r="D14" s="218"/>
      <c r="E14" s="218"/>
      <c r="F14" s="218"/>
      <c r="G14" s="218"/>
      <c r="H14" s="218"/>
      <c r="I14" s="90">
        <v>9</v>
      </c>
      <c r="J14" s="93">
        <v>80454944</v>
      </c>
      <c r="K14" s="93">
        <v>29279296</v>
      </c>
    </row>
    <row r="15" spans="1:11" ht="12.75" customHeight="1">
      <c r="A15" s="218" t="s">
        <v>352</v>
      </c>
      <c r="B15" s="218"/>
      <c r="C15" s="218"/>
      <c r="D15" s="218"/>
      <c r="E15" s="218"/>
      <c r="F15" s="218"/>
      <c r="G15" s="218"/>
      <c r="H15" s="218"/>
      <c r="I15" s="90">
        <v>10</v>
      </c>
      <c r="J15" s="93"/>
      <c r="K15" s="93">
        <v>255419802</v>
      </c>
    </row>
    <row r="16" spans="1:11" ht="12.75" customHeight="1">
      <c r="A16" s="218" t="s">
        <v>353</v>
      </c>
      <c r="B16" s="218"/>
      <c r="C16" s="218"/>
      <c r="D16" s="218"/>
      <c r="E16" s="218"/>
      <c r="F16" s="218"/>
      <c r="G16" s="218"/>
      <c r="H16" s="218"/>
      <c r="I16" s="90">
        <v>11</v>
      </c>
      <c r="J16" s="93">
        <v>6339124</v>
      </c>
      <c r="K16" s="93">
        <v>6704302</v>
      </c>
    </row>
    <row r="17" spans="1:11" ht="12.75" customHeight="1">
      <c r="A17" s="219" t="s">
        <v>354</v>
      </c>
      <c r="B17" s="219"/>
      <c r="C17" s="219"/>
      <c r="D17" s="219"/>
      <c r="E17" s="219"/>
      <c r="F17" s="219"/>
      <c r="G17" s="219"/>
      <c r="H17" s="219"/>
      <c r="I17" s="90">
        <v>12</v>
      </c>
      <c r="J17" s="146">
        <f>SUM(J13:J16)</f>
        <v>386260434</v>
      </c>
      <c r="K17" s="91">
        <f>SUM(K13:K16)</f>
        <v>291403400</v>
      </c>
    </row>
    <row r="18" spans="1:11" ht="12.75" customHeight="1">
      <c r="A18" s="219" t="s">
        <v>355</v>
      </c>
      <c r="B18" s="219"/>
      <c r="C18" s="219"/>
      <c r="D18" s="219"/>
      <c r="E18" s="219"/>
      <c r="F18" s="219"/>
      <c r="G18" s="219"/>
      <c r="H18" s="219"/>
      <c r="I18" s="90">
        <v>13</v>
      </c>
      <c r="J18" s="146">
        <f>IF(J12&gt;J17,J12-J17,0)</f>
        <v>0</v>
      </c>
      <c r="K18" s="91">
        <f>IF(K12&gt;K17,K12-K17,0)</f>
        <v>154751251</v>
      </c>
    </row>
    <row r="19" spans="1:11" ht="12.75" customHeight="1">
      <c r="A19" s="220" t="s">
        <v>356</v>
      </c>
      <c r="B19" s="220"/>
      <c r="C19" s="220"/>
      <c r="D19" s="220"/>
      <c r="E19" s="220"/>
      <c r="F19" s="220"/>
      <c r="G19" s="220"/>
      <c r="H19" s="220"/>
      <c r="I19" s="90">
        <v>14</v>
      </c>
      <c r="J19" s="146">
        <f>IF(J17&gt;J12,J17-J12,0)</f>
        <v>88644001</v>
      </c>
      <c r="K19" s="91">
        <f>IF(K17&gt;K12,K17-K12,0)</f>
        <v>0</v>
      </c>
    </row>
    <row r="20" spans="1:11" ht="12.75" customHeight="1">
      <c r="A20" s="221" t="s">
        <v>357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3"/>
    </row>
    <row r="21" spans="1:11" ht="12.75" customHeight="1">
      <c r="A21" s="224" t="s">
        <v>358</v>
      </c>
      <c r="B21" s="225"/>
      <c r="C21" s="225"/>
      <c r="D21" s="225"/>
      <c r="E21" s="225"/>
      <c r="F21" s="225"/>
      <c r="G21" s="225"/>
      <c r="H21" s="226"/>
      <c r="I21" s="90">
        <v>15</v>
      </c>
      <c r="J21" s="93">
        <v>1117012</v>
      </c>
      <c r="K21" s="93">
        <v>217805</v>
      </c>
    </row>
    <row r="22" spans="1:11" ht="12.75" customHeight="1">
      <c r="A22" s="218" t="s">
        <v>359</v>
      </c>
      <c r="B22" s="227"/>
      <c r="C22" s="227"/>
      <c r="D22" s="227"/>
      <c r="E22" s="227"/>
      <c r="F22" s="227"/>
      <c r="G22" s="227"/>
      <c r="H22" s="228"/>
      <c r="I22" s="90">
        <v>16</v>
      </c>
      <c r="J22" s="93"/>
      <c r="K22" s="93"/>
    </row>
    <row r="23" spans="1:11" ht="12.75" customHeight="1">
      <c r="A23" s="218" t="s">
        <v>360</v>
      </c>
      <c r="B23" s="227"/>
      <c r="C23" s="227"/>
      <c r="D23" s="227"/>
      <c r="E23" s="227"/>
      <c r="F23" s="227"/>
      <c r="G23" s="227"/>
      <c r="H23" s="228"/>
      <c r="I23" s="90">
        <v>17</v>
      </c>
      <c r="J23" s="93">
        <v>2683636</v>
      </c>
      <c r="K23" s="93">
        <v>1679568</v>
      </c>
    </row>
    <row r="24" spans="1:11" ht="12.75" customHeight="1">
      <c r="A24" s="218" t="s">
        <v>361</v>
      </c>
      <c r="B24" s="227"/>
      <c r="C24" s="227"/>
      <c r="D24" s="227"/>
      <c r="E24" s="227"/>
      <c r="F24" s="227"/>
      <c r="G24" s="227"/>
      <c r="H24" s="228"/>
      <c r="I24" s="90">
        <v>18</v>
      </c>
      <c r="J24" s="93">
        <v>40596</v>
      </c>
      <c r="K24" s="93">
        <v>56703</v>
      </c>
    </row>
    <row r="25" spans="1:11" ht="12.75" customHeight="1">
      <c r="A25" s="218" t="s">
        <v>362</v>
      </c>
      <c r="B25" s="227"/>
      <c r="C25" s="227"/>
      <c r="D25" s="227"/>
      <c r="E25" s="227"/>
      <c r="F25" s="227"/>
      <c r="G25" s="227"/>
      <c r="H25" s="228"/>
      <c r="I25" s="90">
        <v>19</v>
      </c>
      <c r="J25" s="93">
        <v>47991001</v>
      </c>
      <c r="K25" s="93">
        <v>34051783</v>
      </c>
    </row>
    <row r="26" spans="1:11" ht="12.75" customHeight="1">
      <c r="A26" s="219" t="s">
        <v>363</v>
      </c>
      <c r="B26" s="229"/>
      <c r="C26" s="229"/>
      <c r="D26" s="229"/>
      <c r="E26" s="229"/>
      <c r="F26" s="229"/>
      <c r="G26" s="229"/>
      <c r="H26" s="230"/>
      <c r="I26" s="90">
        <v>20</v>
      </c>
      <c r="J26" s="146">
        <f>SUM(J21:J25)</f>
        <v>51832245</v>
      </c>
      <c r="K26" s="91">
        <f>SUM(K21:K25)</f>
        <v>36005859</v>
      </c>
    </row>
    <row r="27" spans="1:11" ht="12.75" customHeight="1">
      <c r="A27" s="218" t="s">
        <v>364</v>
      </c>
      <c r="B27" s="227"/>
      <c r="C27" s="227"/>
      <c r="D27" s="227"/>
      <c r="E27" s="227"/>
      <c r="F27" s="227"/>
      <c r="G27" s="227"/>
      <c r="H27" s="228"/>
      <c r="I27" s="90">
        <v>21</v>
      </c>
      <c r="J27" s="93">
        <v>19072910</v>
      </c>
      <c r="K27" s="93">
        <v>69908838</v>
      </c>
    </row>
    <row r="28" spans="1:11" ht="12.75" customHeight="1">
      <c r="A28" s="218" t="s">
        <v>365</v>
      </c>
      <c r="B28" s="227"/>
      <c r="C28" s="227"/>
      <c r="D28" s="227"/>
      <c r="E28" s="227"/>
      <c r="F28" s="227"/>
      <c r="G28" s="227"/>
      <c r="H28" s="228"/>
      <c r="I28" s="90">
        <v>22</v>
      </c>
      <c r="J28" s="93"/>
      <c r="K28" s="93"/>
    </row>
    <row r="29" spans="1:11" ht="12.75" customHeight="1">
      <c r="A29" s="218" t="s">
        <v>366</v>
      </c>
      <c r="B29" s="227"/>
      <c r="C29" s="227"/>
      <c r="D29" s="227"/>
      <c r="E29" s="227"/>
      <c r="F29" s="227"/>
      <c r="G29" s="227"/>
      <c r="H29" s="228"/>
      <c r="I29" s="90">
        <v>23</v>
      </c>
      <c r="J29" s="93">
        <v>36288473</v>
      </c>
      <c r="K29" s="93">
        <v>6204350</v>
      </c>
    </row>
    <row r="30" spans="1:11" ht="12.75" customHeight="1">
      <c r="A30" s="219" t="s">
        <v>367</v>
      </c>
      <c r="B30" s="229"/>
      <c r="C30" s="229"/>
      <c r="D30" s="229"/>
      <c r="E30" s="229"/>
      <c r="F30" s="229"/>
      <c r="G30" s="229"/>
      <c r="H30" s="230"/>
      <c r="I30" s="90">
        <v>24</v>
      </c>
      <c r="J30" s="146">
        <f>SUM(J27:J29)</f>
        <v>55361383</v>
      </c>
      <c r="K30" s="91">
        <f>SUM(K27:K29)</f>
        <v>76113188</v>
      </c>
    </row>
    <row r="31" spans="1:11" ht="12.75" customHeight="1">
      <c r="A31" s="219" t="s">
        <v>368</v>
      </c>
      <c r="B31" s="229"/>
      <c r="C31" s="229"/>
      <c r="D31" s="229"/>
      <c r="E31" s="229"/>
      <c r="F31" s="229"/>
      <c r="G31" s="229"/>
      <c r="H31" s="230"/>
      <c r="I31" s="90">
        <v>25</v>
      </c>
      <c r="J31" s="146">
        <f>IF(J26&gt;J30,J26-J30,0)</f>
        <v>0</v>
      </c>
      <c r="K31" s="91">
        <f>IF(K26&gt;K30,K26-K30,0)</f>
        <v>0</v>
      </c>
    </row>
    <row r="32" spans="1:11" ht="12.75" customHeight="1">
      <c r="A32" s="220" t="s">
        <v>369</v>
      </c>
      <c r="B32" s="220"/>
      <c r="C32" s="220"/>
      <c r="D32" s="220"/>
      <c r="E32" s="220"/>
      <c r="F32" s="220"/>
      <c r="G32" s="220"/>
      <c r="H32" s="220"/>
      <c r="I32" s="90">
        <v>26</v>
      </c>
      <c r="J32" s="146">
        <f>IF(J30&gt;J26,J30-J26,0)</f>
        <v>3529138</v>
      </c>
      <c r="K32" s="91">
        <f>IF(K30&gt;K26,K30-K26,0)</f>
        <v>40107329</v>
      </c>
    </row>
    <row r="33" spans="1:11" ht="12.75" customHeight="1">
      <c r="A33" s="193" t="s">
        <v>370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</row>
    <row r="34" spans="1:11" ht="12.75" customHeight="1">
      <c r="A34" s="217" t="s">
        <v>371</v>
      </c>
      <c r="B34" s="217"/>
      <c r="C34" s="217"/>
      <c r="D34" s="217"/>
      <c r="E34" s="217"/>
      <c r="F34" s="217"/>
      <c r="G34" s="217"/>
      <c r="H34" s="217"/>
      <c r="I34" s="90">
        <v>27</v>
      </c>
      <c r="J34" s="93"/>
      <c r="K34" s="93"/>
    </row>
    <row r="35" spans="1:11" ht="12.75" customHeight="1">
      <c r="A35" s="218" t="s">
        <v>372</v>
      </c>
      <c r="B35" s="218"/>
      <c r="C35" s="218"/>
      <c r="D35" s="218"/>
      <c r="E35" s="218"/>
      <c r="F35" s="218"/>
      <c r="G35" s="218"/>
      <c r="H35" s="218"/>
      <c r="I35" s="90">
        <v>28</v>
      </c>
      <c r="J35" s="93">
        <v>856044582</v>
      </c>
      <c r="K35" s="93">
        <v>258582572</v>
      </c>
    </row>
    <row r="36" spans="1:11" ht="12.75" customHeight="1">
      <c r="A36" s="218" t="s">
        <v>373</v>
      </c>
      <c r="B36" s="218"/>
      <c r="C36" s="218"/>
      <c r="D36" s="218"/>
      <c r="E36" s="218"/>
      <c r="F36" s="218"/>
      <c r="G36" s="218"/>
      <c r="H36" s="218"/>
      <c r="I36" s="90">
        <v>29</v>
      </c>
      <c r="J36" s="93">
        <v>378486323</v>
      </c>
      <c r="K36" s="93">
        <v>248625962</v>
      </c>
    </row>
    <row r="37" spans="1:11" ht="12.75" customHeight="1">
      <c r="A37" s="219" t="s">
        <v>374</v>
      </c>
      <c r="B37" s="219"/>
      <c r="C37" s="219"/>
      <c r="D37" s="219"/>
      <c r="E37" s="219"/>
      <c r="F37" s="219"/>
      <c r="G37" s="219"/>
      <c r="H37" s="219"/>
      <c r="I37" s="90">
        <v>30</v>
      </c>
      <c r="J37" s="146">
        <f>SUM(J34:J36)</f>
        <v>1234530905</v>
      </c>
      <c r="K37" s="91">
        <f>SUM(K34:K36)</f>
        <v>507208534</v>
      </c>
    </row>
    <row r="38" spans="1:11" ht="12.75" customHeight="1">
      <c r="A38" s="218" t="s">
        <v>375</v>
      </c>
      <c r="B38" s="218"/>
      <c r="C38" s="218"/>
      <c r="D38" s="218"/>
      <c r="E38" s="218"/>
      <c r="F38" s="218"/>
      <c r="G38" s="218"/>
      <c r="H38" s="218"/>
      <c r="I38" s="90">
        <v>31</v>
      </c>
      <c r="J38" s="93">
        <v>735573166</v>
      </c>
      <c r="K38" s="93">
        <v>346764139</v>
      </c>
    </row>
    <row r="39" spans="1:11" ht="12.75" customHeight="1">
      <c r="A39" s="231" t="s">
        <v>376</v>
      </c>
      <c r="B39" s="231"/>
      <c r="C39" s="231"/>
      <c r="D39" s="231"/>
      <c r="E39" s="231"/>
      <c r="F39" s="231"/>
      <c r="G39" s="231"/>
      <c r="H39" s="231"/>
      <c r="I39" s="90">
        <v>32</v>
      </c>
      <c r="J39" s="93"/>
      <c r="K39" s="93"/>
    </row>
    <row r="40" spans="1:11" ht="12.75" customHeight="1">
      <c r="A40" s="231" t="s">
        <v>377</v>
      </c>
      <c r="B40" s="231"/>
      <c r="C40" s="231"/>
      <c r="D40" s="231"/>
      <c r="E40" s="231"/>
      <c r="F40" s="231"/>
      <c r="G40" s="231"/>
      <c r="H40" s="231"/>
      <c r="I40" s="90">
        <v>33</v>
      </c>
      <c r="J40" s="93">
        <v>6627929</v>
      </c>
      <c r="K40" s="93">
        <v>5977777</v>
      </c>
    </row>
    <row r="41" spans="1:11" ht="12.75" customHeight="1">
      <c r="A41" s="218" t="s">
        <v>378</v>
      </c>
      <c r="B41" s="218"/>
      <c r="C41" s="218"/>
      <c r="D41" s="218"/>
      <c r="E41" s="218"/>
      <c r="F41" s="218"/>
      <c r="G41" s="218"/>
      <c r="H41" s="218"/>
      <c r="I41" s="90">
        <v>34</v>
      </c>
      <c r="J41" s="93"/>
      <c r="K41" s="93"/>
    </row>
    <row r="42" spans="1:11" ht="12.75" customHeight="1">
      <c r="A42" s="218" t="s">
        <v>379</v>
      </c>
      <c r="B42" s="218"/>
      <c r="C42" s="218"/>
      <c r="D42" s="218"/>
      <c r="E42" s="218"/>
      <c r="F42" s="218"/>
      <c r="G42" s="218"/>
      <c r="H42" s="218"/>
      <c r="I42" s="90">
        <v>35</v>
      </c>
      <c r="J42" s="93">
        <v>406627046</v>
      </c>
      <c r="K42" s="93">
        <v>278090098</v>
      </c>
    </row>
    <row r="43" spans="1:11" ht="12.75" customHeight="1">
      <c r="A43" s="219" t="s">
        <v>380</v>
      </c>
      <c r="B43" s="219"/>
      <c r="C43" s="219"/>
      <c r="D43" s="219"/>
      <c r="E43" s="219"/>
      <c r="F43" s="219"/>
      <c r="G43" s="219"/>
      <c r="H43" s="219"/>
      <c r="I43" s="90">
        <v>36</v>
      </c>
      <c r="J43" s="146">
        <f>SUM(J38:J42)</f>
        <v>1148828141</v>
      </c>
      <c r="K43" s="91">
        <f>SUM(K38:K42)</f>
        <v>630832014</v>
      </c>
    </row>
    <row r="44" spans="1:11" ht="12.75" customHeight="1">
      <c r="A44" s="219" t="s">
        <v>381</v>
      </c>
      <c r="B44" s="219"/>
      <c r="C44" s="219"/>
      <c r="D44" s="219"/>
      <c r="E44" s="219"/>
      <c r="F44" s="219"/>
      <c r="G44" s="219"/>
      <c r="H44" s="219"/>
      <c r="I44" s="90">
        <v>37</v>
      </c>
      <c r="J44" s="146">
        <f>IF(J37&gt;J43,J37-J43,0)</f>
        <v>85702764</v>
      </c>
      <c r="K44" s="91">
        <f>IF(K37&gt;K43,K37-K43,0)</f>
        <v>0</v>
      </c>
    </row>
    <row r="45" spans="1:11" ht="12.75" customHeight="1">
      <c r="A45" s="219" t="s">
        <v>382</v>
      </c>
      <c r="B45" s="219"/>
      <c r="C45" s="219"/>
      <c r="D45" s="219"/>
      <c r="E45" s="219"/>
      <c r="F45" s="219"/>
      <c r="G45" s="219"/>
      <c r="H45" s="219"/>
      <c r="I45" s="90">
        <v>38</v>
      </c>
      <c r="J45" s="146">
        <f>IF(J43&gt;J37,J43-J37,0)</f>
        <v>0</v>
      </c>
      <c r="K45" s="91">
        <f>IF(K43&gt;K37,K43-K37,0)</f>
        <v>123623480</v>
      </c>
    </row>
    <row r="46" spans="1:11" ht="12.75" customHeight="1">
      <c r="A46" s="218" t="s">
        <v>383</v>
      </c>
      <c r="B46" s="218"/>
      <c r="C46" s="218"/>
      <c r="D46" s="218"/>
      <c r="E46" s="218"/>
      <c r="F46" s="218"/>
      <c r="G46" s="218"/>
      <c r="H46" s="218"/>
      <c r="I46" s="90">
        <v>39</v>
      </c>
      <c r="J46" s="147">
        <f>IF(J18-J19+J31-J32+J44-J45&gt;0,J18-J19+J31-J32+J44-J45,0)</f>
        <v>0</v>
      </c>
      <c r="K46" s="92">
        <f>IF(K18-K19+K31-K32+K44-K45&gt;0,K18-K19+K31-K32+K44-K45,0)</f>
        <v>0</v>
      </c>
    </row>
    <row r="47" spans="1:11" ht="12.75" customHeight="1">
      <c r="A47" s="218" t="s">
        <v>384</v>
      </c>
      <c r="B47" s="218"/>
      <c r="C47" s="218"/>
      <c r="D47" s="218"/>
      <c r="E47" s="218"/>
      <c r="F47" s="218"/>
      <c r="G47" s="218"/>
      <c r="H47" s="218"/>
      <c r="I47" s="90">
        <v>40</v>
      </c>
      <c r="J47" s="147">
        <f>IF(J19-J18+J32-J31+J45-J44&gt;0,J19-J18+J32-J31+J45-J44,0)</f>
        <v>6470375</v>
      </c>
      <c r="K47" s="92">
        <f>IF(K19-K18+K32-K31+K45-K44&gt;0,K19-K18+K32-K31+K45-K44,0)</f>
        <v>8979558</v>
      </c>
    </row>
    <row r="48" spans="1:11" ht="12.75" customHeight="1">
      <c r="A48" s="218" t="s">
        <v>385</v>
      </c>
      <c r="B48" s="218"/>
      <c r="C48" s="218"/>
      <c r="D48" s="218"/>
      <c r="E48" s="218"/>
      <c r="F48" s="218"/>
      <c r="G48" s="218"/>
      <c r="H48" s="218"/>
      <c r="I48" s="90">
        <v>41</v>
      </c>
      <c r="J48" s="93">
        <v>43319579</v>
      </c>
      <c r="K48" s="93">
        <v>36849204</v>
      </c>
    </row>
    <row r="49" spans="1:11" ht="12.75" customHeight="1">
      <c r="A49" s="218" t="s">
        <v>386</v>
      </c>
      <c r="B49" s="218"/>
      <c r="C49" s="218"/>
      <c r="D49" s="218"/>
      <c r="E49" s="218"/>
      <c r="F49" s="218"/>
      <c r="G49" s="218"/>
      <c r="H49" s="218"/>
      <c r="I49" s="90">
        <v>42</v>
      </c>
      <c r="J49" s="140">
        <f>J46</f>
        <v>0</v>
      </c>
      <c r="K49" s="143">
        <f>K46</f>
        <v>0</v>
      </c>
    </row>
    <row r="50" spans="1:11" ht="12.75" customHeight="1">
      <c r="A50" s="218" t="s">
        <v>387</v>
      </c>
      <c r="B50" s="218"/>
      <c r="C50" s="218"/>
      <c r="D50" s="218"/>
      <c r="E50" s="218"/>
      <c r="F50" s="218"/>
      <c r="G50" s="218"/>
      <c r="H50" s="218"/>
      <c r="I50" s="90">
        <v>43</v>
      </c>
      <c r="J50" s="140">
        <f>J47</f>
        <v>6470375</v>
      </c>
      <c r="K50" s="93">
        <f>K47</f>
        <v>8979558</v>
      </c>
    </row>
    <row r="51" spans="1:11" ht="12.75" customHeight="1">
      <c r="A51" s="232" t="s">
        <v>388</v>
      </c>
      <c r="B51" s="232"/>
      <c r="C51" s="232"/>
      <c r="D51" s="232"/>
      <c r="E51" s="232"/>
      <c r="F51" s="232"/>
      <c r="G51" s="232"/>
      <c r="H51" s="232"/>
      <c r="I51" s="96">
        <v>44</v>
      </c>
      <c r="J51" s="148">
        <f>J48+J49-J50</f>
        <v>36849204</v>
      </c>
      <c r="K51" s="115">
        <f>K48+K49-K50</f>
        <v>27869646</v>
      </c>
    </row>
  </sheetData>
  <sheetProtection selectLockedCells="1" selectUnlockedCells="1"/>
  <mergeCells count="53">
    <mergeCell ref="A47:H47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K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K20"/>
    <mergeCell ref="A21:H21"/>
    <mergeCell ref="A22:H22"/>
    <mergeCell ref="A11:H11"/>
    <mergeCell ref="A12:H12"/>
    <mergeCell ref="A13:H13"/>
    <mergeCell ref="A14:H14"/>
    <mergeCell ref="A15:H15"/>
    <mergeCell ref="A16:H16"/>
    <mergeCell ref="A5:K5"/>
    <mergeCell ref="A6:H6"/>
    <mergeCell ref="A7:H7"/>
    <mergeCell ref="A8:H8"/>
    <mergeCell ref="A9:H9"/>
    <mergeCell ref="A10:H10"/>
    <mergeCell ref="A1:K1"/>
    <mergeCell ref="C2:D2"/>
    <mergeCell ref="E2:F2"/>
    <mergeCell ref="H2:I2"/>
    <mergeCell ref="A3:H3"/>
    <mergeCell ref="A4:H4"/>
  </mergeCells>
  <conditionalFormatting sqref="E2 H2">
    <cfRule type="cellIs" priority="1" dxfId="0" operator="lessThan" stopIfTrue="1">
      <formula>'Cash flow'!#REF!</formula>
    </cfRule>
  </conditionalFormatting>
  <dataValidations count="4">
    <dataValidation allowBlank="1" sqref="K6:K19 J6:J11 J34:J36 J21:J25 K34:K51 J13:J16 J27:J29 K21:K32 J38:J42 J48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  <dataValidation type="whole" operator="greaterThanOrEqual" allowBlank="1" showInputMessage="1" showErrorMessage="1" errorTitle="Pogrešan unos" error="Mogu se unijeti samo cjelobrojne pozitivne vrijednosti." sqref="J30:J32 J26 J12 J17:J19 J43:J47 J37 J51">
      <formula1>0</formula1>
    </dataValidation>
    <dataValidation type="whole" operator="notEqual" allowBlank="1" showInputMessage="1" showErrorMessage="1" errorTitle="Pogrešan unos" error="Mogu se unijeti samo cjelobrojne vrijednosti." sqref="J49:J50">
      <formula1>9999999998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3" t="s">
        <v>389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129"/>
    </row>
    <row r="2" spans="1:12" ht="15">
      <c r="A2" s="130"/>
      <c r="B2" s="131"/>
      <c r="C2" s="234" t="s">
        <v>390</v>
      </c>
      <c r="D2" s="234"/>
      <c r="E2" s="133">
        <v>42370</v>
      </c>
      <c r="F2" s="132" t="s">
        <v>339</v>
      </c>
      <c r="G2" s="235">
        <v>42735</v>
      </c>
      <c r="H2" s="235"/>
      <c r="I2" s="131"/>
      <c r="J2" s="131"/>
      <c r="K2" s="131"/>
      <c r="L2" s="134"/>
    </row>
    <row r="3" spans="1:11" ht="24" customHeight="1">
      <c r="A3" s="185" t="s">
        <v>149</v>
      </c>
      <c r="B3" s="185"/>
      <c r="C3" s="185"/>
      <c r="D3" s="185"/>
      <c r="E3" s="185"/>
      <c r="F3" s="185"/>
      <c r="G3" s="185"/>
      <c r="H3" s="185"/>
      <c r="I3" s="83" t="s">
        <v>269</v>
      </c>
      <c r="J3" s="85" t="s">
        <v>270</v>
      </c>
      <c r="K3" s="85" t="s">
        <v>271</v>
      </c>
    </row>
    <row r="4" spans="1:11" ht="12">
      <c r="A4" s="236">
        <v>1</v>
      </c>
      <c r="B4" s="236"/>
      <c r="C4" s="236"/>
      <c r="D4" s="236"/>
      <c r="E4" s="236"/>
      <c r="F4" s="236"/>
      <c r="G4" s="236"/>
      <c r="H4" s="236"/>
      <c r="I4" s="135">
        <v>2</v>
      </c>
      <c r="J4" s="128" t="s">
        <v>340</v>
      </c>
      <c r="K4" s="128" t="s">
        <v>341</v>
      </c>
    </row>
    <row r="5" spans="1:11" ht="12.75" customHeight="1">
      <c r="A5" s="218" t="s">
        <v>391</v>
      </c>
      <c r="B5" s="218"/>
      <c r="C5" s="218"/>
      <c r="D5" s="218"/>
      <c r="E5" s="218"/>
      <c r="F5" s="218"/>
      <c r="G5" s="218"/>
      <c r="H5" s="218"/>
      <c r="I5" s="90">
        <v>1</v>
      </c>
      <c r="J5" s="89">
        <v>249600060</v>
      </c>
      <c r="K5" s="89">
        <v>249600060</v>
      </c>
    </row>
    <row r="6" spans="1:11" ht="12.75" customHeight="1">
      <c r="A6" s="218" t="s">
        <v>392</v>
      </c>
      <c r="B6" s="218"/>
      <c r="C6" s="218"/>
      <c r="D6" s="218"/>
      <c r="E6" s="218"/>
      <c r="F6" s="218"/>
      <c r="G6" s="218"/>
      <c r="H6" s="218"/>
      <c r="I6" s="90">
        <v>2</v>
      </c>
      <c r="J6" s="93">
        <v>10368101</v>
      </c>
      <c r="K6" s="93">
        <v>10368101</v>
      </c>
    </row>
    <row r="7" spans="1:11" ht="12.75" customHeight="1">
      <c r="A7" s="218" t="s">
        <v>393</v>
      </c>
      <c r="B7" s="218"/>
      <c r="C7" s="218"/>
      <c r="D7" s="218"/>
      <c r="E7" s="218"/>
      <c r="F7" s="218"/>
      <c r="G7" s="218"/>
      <c r="H7" s="218"/>
      <c r="I7" s="90">
        <v>3</v>
      </c>
      <c r="J7" s="93">
        <v>56393357</v>
      </c>
      <c r="K7" s="93">
        <v>56410827</v>
      </c>
    </row>
    <row r="8" spans="1:11" ht="12.75" customHeight="1">
      <c r="A8" s="218" t="s">
        <v>394</v>
      </c>
      <c r="B8" s="218"/>
      <c r="C8" s="218"/>
      <c r="D8" s="218"/>
      <c r="E8" s="218"/>
      <c r="F8" s="218"/>
      <c r="G8" s="218"/>
      <c r="H8" s="218"/>
      <c r="I8" s="90">
        <v>4</v>
      </c>
      <c r="J8" s="93">
        <v>95792725</v>
      </c>
      <c r="K8" s="93">
        <v>99448839</v>
      </c>
    </row>
    <row r="9" spans="1:11" ht="12.75" customHeight="1">
      <c r="A9" s="218" t="s">
        <v>395</v>
      </c>
      <c r="B9" s="218"/>
      <c r="C9" s="218"/>
      <c r="D9" s="218"/>
      <c r="E9" s="218"/>
      <c r="F9" s="218"/>
      <c r="G9" s="218"/>
      <c r="H9" s="218"/>
      <c r="I9" s="90">
        <v>5</v>
      </c>
      <c r="J9" s="93">
        <v>2494952</v>
      </c>
      <c r="K9" s="93">
        <v>57514007</v>
      </c>
    </row>
    <row r="10" spans="1:11" ht="12.75" customHeight="1">
      <c r="A10" s="218" t="s">
        <v>396</v>
      </c>
      <c r="B10" s="218"/>
      <c r="C10" s="218"/>
      <c r="D10" s="218"/>
      <c r="E10" s="218"/>
      <c r="F10" s="218"/>
      <c r="G10" s="218"/>
      <c r="H10" s="218"/>
      <c r="I10" s="90">
        <v>6</v>
      </c>
      <c r="J10" s="93"/>
      <c r="K10" s="93"/>
    </row>
    <row r="11" spans="1:11" ht="12.75" customHeight="1">
      <c r="A11" s="218" t="s">
        <v>397</v>
      </c>
      <c r="B11" s="218"/>
      <c r="C11" s="218"/>
      <c r="D11" s="218"/>
      <c r="E11" s="218"/>
      <c r="F11" s="218"/>
      <c r="G11" s="218"/>
      <c r="H11" s="218"/>
      <c r="I11" s="90">
        <v>7</v>
      </c>
      <c r="J11" s="93"/>
      <c r="K11" s="93"/>
    </row>
    <row r="12" spans="1:11" ht="12.75" customHeight="1">
      <c r="A12" s="218" t="s">
        <v>398</v>
      </c>
      <c r="B12" s="218"/>
      <c r="C12" s="218"/>
      <c r="D12" s="218"/>
      <c r="E12" s="218"/>
      <c r="F12" s="218"/>
      <c r="G12" s="218"/>
      <c r="H12" s="218"/>
      <c r="I12" s="90">
        <v>8</v>
      </c>
      <c r="J12" s="93"/>
      <c r="K12" s="93"/>
    </row>
    <row r="13" spans="1:11" ht="12.75" customHeight="1">
      <c r="A13" s="218" t="s">
        <v>399</v>
      </c>
      <c r="B13" s="218"/>
      <c r="C13" s="218"/>
      <c r="D13" s="218"/>
      <c r="E13" s="218"/>
      <c r="F13" s="218"/>
      <c r="G13" s="218"/>
      <c r="H13" s="218"/>
      <c r="I13" s="90">
        <v>9</v>
      </c>
      <c r="J13" s="140"/>
      <c r="K13" s="93"/>
    </row>
    <row r="14" spans="1:11" ht="12.75" customHeight="1">
      <c r="A14" s="219" t="s">
        <v>400</v>
      </c>
      <c r="B14" s="219"/>
      <c r="C14" s="219"/>
      <c r="D14" s="219"/>
      <c r="E14" s="219"/>
      <c r="F14" s="219"/>
      <c r="G14" s="219"/>
      <c r="H14" s="219"/>
      <c r="I14" s="90">
        <v>10</v>
      </c>
      <c r="J14" s="142">
        <f>SUM(J5:J13)</f>
        <v>414649195</v>
      </c>
      <c r="K14" s="142">
        <f>SUM(K5:K13)</f>
        <v>473341834</v>
      </c>
    </row>
    <row r="15" spans="1:11" ht="12.75" customHeight="1">
      <c r="A15" s="218" t="s">
        <v>401</v>
      </c>
      <c r="B15" s="218"/>
      <c r="C15" s="218"/>
      <c r="D15" s="218"/>
      <c r="E15" s="218"/>
      <c r="F15" s="218"/>
      <c r="G15" s="218"/>
      <c r="H15" s="218"/>
      <c r="I15" s="90">
        <v>11</v>
      </c>
      <c r="J15" s="140"/>
      <c r="K15" s="93"/>
    </row>
    <row r="16" spans="1:11" ht="12.75" customHeight="1">
      <c r="A16" s="218" t="s">
        <v>402</v>
      </c>
      <c r="B16" s="218"/>
      <c r="C16" s="218"/>
      <c r="D16" s="218"/>
      <c r="E16" s="218"/>
      <c r="F16" s="218"/>
      <c r="G16" s="218"/>
      <c r="H16" s="218"/>
      <c r="I16" s="90">
        <v>12</v>
      </c>
      <c r="J16" s="140"/>
      <c r="K16" s="93"/>
    </row>
    <row r="17" spans="1:11" ht="12.75" customHeight="1">
      <c r="A17" s="218" t="s">
        <v>403</v>
      </c>
      <c r="B17" s="218"/>
      <c r="C17" s="218"/>
      <c r="D17" s="218"/>
      <c r="E17" s="218"/>
      <c r="F17" s="218"/>
      <c r="G17" s="218"/>
      <c r="H17" s="218"/>
      <c r="I17" s="90">
        <v>13</v>
      </c>
      <c r="J17" s="140"/>
      <c r="K17" s="93"/>
    </row>
    <row r="18" spans="1:11" ht="12.75" customHeight="1">
      <c r="A18" s="218" t="s">
        <v>404</v>
      </c>
      <c r="B18" s="218"/>
      <c r="C18" s="218"/>
      <c r="D18" s="218"/>
      <c r="E18" s="218"/>
      <c r="F18" s="218"/>
      <c r="G18" s="218"/>
      <c r="H18" s="218"/>
      <c r="I18" s="90">
        <v>14</v>
      </c>
      <c r="J18" s="140"/>
      <c r="K18" s="93"/>
    </row>
    <row r="19" spans="1:11" ht="12.75" customHeight="1">
      <c r="A19" s="218" t="s">
        <v>405</v>
      </c>
      <c r="B19" s="218"/>
      <c r="C19" s="218"/>
      <c r="D19" s="218"/>
      <c r="E19" s="218"/>
      <c r="F19" s="218"/>
      <c r="G19" s="218"/>
      <c r="H19" s="218"/>
      <c r="I19" s="90">
        <v>15</v>
      </c>
      <c r="J19" s="140"/>
      <c r="K19" s="93"/>
    </row>
    <row r="20" spans="1:11" ht="12.75" customHeight="1">
      <c r="A20" s="218" t="s">
        <v>406</v>
      </c>
      <c r="B20" s="218"/>
      <c r="C20" s="218"/>
      <c r="D20" s="218"/>
      <c r="E20" s="218"/>
      <c r="F20" s="218"/>
      <c r="G20" s="218"/>
      <c r="H20" s="218"/>
      <c r="I20" s="90">
        <v>16</v>
      </c>
      <c r="J20" s="140"/>
      <c r="K20" s="93"/>
    </row>
    <row r="21" spans="1:11" ht="12.75" customHeight="1">
      <c r="A21" s="219" t="s">
        <v>407</v>
      </c>
      <c r="B21" s="219"/>
      <c r="C21" s="219"/>
      <c r="D21" s="219"/>
      <c r="E21" s="219"/>
      <c r="F21" s="219"/>
      <c r="G21" s="219"/>
      <c r="H21" s="219"/>
      <c r="I21" s="90">
        <v>17</v>
      </c>
      <c r="J21" s="141">
        <f>SUM(J15:J20)</f>
        <v>0</v>
      </c>
      <c r="K21" s="141">
        <f>SUM(K15:K20)</f>
        <v>0</v>
      </c>
    </row>
    <row r="22" spans="1:11" ht="12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</row>
    <row r="23" spans="1:11" ht="12.75" customHeight="1">
      <c r="A23" s="239" t="s">
        <v>408</v>
      </c>
      <c r="B23" s="239"/>
      <c r="C23" s="239"/>
      <c r="D23" s="239"/>
      <c r="E23" s="239"/>
      <c r="F23" s="239"/>
      <c r="G23" s="239"/>
      <c r="H23" s="239"/>
      <c r="I23" s="136">
        <v>18</v>
      </c>
      <c r="J23" s="89">
        <v>414649195</v>
      </c>
      <c r="K23" s="89">
        <v>473341834</v>
      </c>
    </row>
    <row r="24" spans="1:11" ht="23.25" customHeight="1">
      <c r="A24" s="196" t="s">
        <v>409</v>
      </c>
      <c r="B24" s="196"/>
      <c r="C24" s="196"/>
      <c r="D24" s="196"/>
      <c r="E24" s="196"/>
      <c r="F24" s="196"/>
      <c r="G24" s="196"/>
      <c r="H24" s="196"/>
      <c r="I24" s="96">
        <v>19</v>
      </c>
      <c r="J24" s="115">
        <v>6677117</v>
      </c>
      <c r="K24" s="115">
        <v>6188363</v>
      </c>
    </row>
    <row r="25" spans="1:11" ht="30" customHeight="1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K5:K13 J5:J12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80" customWidth="1"/>
  </cols>
  <sheetData>
    <row r="1" spans="1:10" ht="12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240" t="s">
        <v>410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2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3.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3.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424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3.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3.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Smojver</dc:creator>
  <cp:keywords/>
  <dc:description/>
  <cp:lastModifiedBy>Zdenka Smojver</cp:lastModifiedBy>
  <cp:lastPrinted>2017-02-23T08:43:07Z</cp:lastPrinted>
  <dcterms:created xsi:type="dcterms:W3CDTF">2017-02-27T07:27:29Z</dcterms:created>
  <dcterms:modified xsi:type="dcterms:W3CDTF">2017-02-27T07:27:29Z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