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2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<sst xmlns="http://schemas.openxmlformats.org/spreadsheetml/2006/main" count="832" uniqueCount="423">
  <si>
    <t>SIF_OBL_ORG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</si>
  <si>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</si>
  <si>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</si>
  <si>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</si>
  <si>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</si>
  <si>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</si>
  <si>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</si>
  <si>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</si>
  <si>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</si>
  <si>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</si>
  <si>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</si>
  <si>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</si>
  <si>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</si>
  <si>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</si>
  <si>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</si>
  <si>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</si>
  <si>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OIB</t>
  </si>
  <si>
    <t/>
  </si>
  <si>
    <t>3</t>
  </si>
  <si>
    <t>4</t>
  </si>
  <si>
    <t xml:space="preserve">   3. Goodwill</t>
  </si>
  <si>
    <t>M.P.</t>
  </si>
  <si>
    <t>KNTRLISTE</t>
  </si>
  <si>
    <t>KTR_BROJ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</si>
  <si>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</si>
  <si>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</si>
  <si>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</si>
  <si>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</si>
  <si>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</si>
  <si>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</si>
  <si>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</si>
  <si>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</si>
  <si>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</si>
  <si>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</si>
  <si>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</si>
  <si>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</si>
  <si>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</si>
  <si>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</si>
  <si>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</si>
  <si>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</si>
  <si>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</si>
  <si>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</si>
  <si>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</si>
  <si>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</si>
  <si>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</si>
  <si>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</si>
  <si>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</si>
  <si>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</si>
  <si>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</si>
  <si>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</si>
  <si>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</si>
  <si>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</si>
  <si>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</si>
  <si>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KTR_LISTAMB</t>
  </si>
  <si>
    <t>VP</t>
  </si>
  <si>
    <t>777</t>
  </si>
  <si>
    <t>VER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</si>
  <si>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</si>
  <si>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</si>
  <si>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</si>
  <si>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</si>
  <si>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</si>
  <si>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</si>
  <si>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</si>
  <si>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</si>
  <si>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</si>
  <si>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</si>
  <si>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</si>
  <si>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</si>
  <si>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</si>
  <si>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</si>
  <si>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</si>
  <si>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</si>
  <si>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</si>
  <si>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</si>
  <si>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</si>
  <si>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</si>
  <si>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</si>
  <si>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</si>
  <si>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</si>
  <si>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</si>
  <si>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</si>
  <si>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</si>
  <si>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</si>
  <si>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</si>
  <si>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</si>
  <si>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</si>
  <si>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</si>
  <si>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</si>
  <si>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</si>
  <si>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</si>
  <si>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</si>
  <si>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</si>
  <si>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</si>
  <si>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</si>
  <si>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</si>
  <si>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</si>
  <si>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</si>
  <si>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</si>
  <si>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</si>
  <si>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</si>
  <si>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</si>
  <si>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</si>
  <si>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</si>
  <si>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</si>
  <si>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</si>
  <si>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</si>
  <si>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</si>
  <si>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</si>
  <si>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</si>
  <si>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</si>
  <si>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</si>
  <si>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</si>
  <si>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</si>
  <si>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</si>
  <si>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</si>
  <si>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</si>
  <si>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</si>
  <si>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</si>
  <si>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</si>
  <si>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</si>
  <si>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</si>
  <si>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</si>
  <si>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</si>
  <si>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</si>
  <si>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</si>
  <si>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</si>
  <si>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</si>
  <si>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</si>
  <si>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</si>
  <si>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</si>
  <si>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</si>
  <si>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</si>
  <si>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</si>
  <si>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</si>
  <si>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</si>
  <si>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</si>
  <si>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</si>
  <si>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</si>
  <si>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</si>
  <si>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</si>
  <si>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</si>
  <si>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</si>
  <si>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</si>
  <si>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</si>
  <si>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</si>
  <si>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</si>
  <si>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</si>
  <si>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</si>
  <si>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</si>
  <si>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</si>
  <si>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</si>
  <si>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</si>
  <si>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</si>
  <si>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</si>
  <si>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</si>
  <si>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</si>
  <si>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</si>
  <si>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</si>
  <si>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</si>
  <si>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</si>
  <si>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</si>
  <si>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</si>
  <si>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</si>
  <si>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</si>
  <si>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</si>
  <si>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</si>
  <si>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</si>
  <si>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</si>
  <si>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</si>
  <si>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</si>
  <si>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</si>
  <si>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</si>
  <si>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</si>
  <si>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</si>
  <si>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</si>
  <si>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</si>
  <si>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</si>
  <si>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</si>
  <si>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</si>
  <si>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</si>
  <si>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</si>
  <si>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</si>
  <si>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</si>
  <si>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</si>
  <si>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</si>
  <si>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</si>
  <si>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</si>
  <si>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</si>
  <si>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</si>
  <si>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</si>
  <si>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</si>
  <si>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</si>
  <si>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</si>
  <si>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</si>
  <si>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</si>
  <si>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</si>
  <si>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</si>
  <si>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</si>
  <si>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</si>
  <si>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</si>
  <si>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</si>
  <si>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</si>
  <si>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</si>
  <si>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</si>
  <si>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</si>
  <si>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</si>
  <si>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</si>
  <si>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</si>
  <si>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</si>
  <si>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</si>
  <si>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</si>
  <si>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</si>
  <si>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</si>
  <si>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</si>
  <si>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</si>
  <si>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</si>
  <si>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</si>
  <si>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</si>
  <si>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</si>
  <si>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</si>
  <si>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</si>
  <si>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</si>
  <si>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</si>
  <si>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</si>
  <si>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</si>
  <si>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</si>
  <si>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</si>
  <si>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</si>
  <si>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</si>
  <si>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</si>
  <si>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</si>
  <si>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</si>
  <si>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</si>
  <si>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</si>
  <si>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</si>
  <si>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</si>
  <si>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</si>
  <si>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</si>
  <si>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</si>
  <si>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</si>
  <si>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</si>
  <si>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</si>
  <si>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</si>
  <si>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</si>
  <si>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</si>
  <si>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</si>
  <si>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</si>
  <si>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</si>
  <si>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</si>
  <si>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</si>
  <si>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</si>
  <si>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</si>
  <si>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</si>
  <si>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</si>
  <si>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</si>
  <si>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</si>
  <si>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</si>
  <si>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</si>
  <si>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</si>
  <si>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</si>
  <si>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</si>
  <si>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</si>
  <si>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</si>
  <si>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</si>
  <si>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</si>
  <si>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</si>
  <si>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</si>
  <si>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</si>
  <si>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</si>
  <si>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</si>
  <si>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</si>
  <si>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</si>
  <si>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</si>
  <si>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</si>
  <si>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</si>
  <si>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</si>
  <si>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</si>
  <si>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</si>
  <si>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</si>
  <si>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</si>
  <si>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</si>
  <si>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</si>
  <si>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</si>
  <si>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</si>
  <si>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</si>
  <si>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</si>
  <si>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</si>
  <si>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</si>
  <si>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</si>
  <si>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</si>
  <si>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</si>
  <si>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</si>
  <si>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</si>
  <si>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</si>
  <si>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</si>
  <si>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</si>
  <si>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</si>
  <si>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</si>
  <si>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</si>
  <si>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</si>
  <si>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</si>
  <si>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</si>
  <si>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</si>
  <si>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</si>
  <si>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</si>
  <si>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</si>
  <si>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</si>
  <si>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</si>
  <si>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</si>
  <si>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</si>
  <si>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</si>
  <si>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</si>
  <si>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</si>
  <si>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</si>
  <si>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</si>
  <si>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</si>
  <si>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</si>
  <si>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</si>
  <si>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</si>
  <si>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</si>
  <si>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</si>
  <si>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</si>
  <si>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</si>
  <si>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</si>
  <si>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_____________________________________________________________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</si>
  <si>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</si>
  <si>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</si>
  <si>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</si>
  <si>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</si>
  <si>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</si>
  <si>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</si>
  <si>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</si>
  <si>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</si>
  <si>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</si>
  <si>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</si>
  <si>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</si>
  <si>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</si>
  <si>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</si>
  <si>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</si>
  <si>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</si>
  <si>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</si>
  <si>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</si>
  <si>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</si>
  <si>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</si>
  <si>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</si>
  <si>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</si>
  <si>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</si>
  <si>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</si>
  <si>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</si>
  <si>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</si>
  <si>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</si>
  <si>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</si>
  <si>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</si>
  <si>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</si>
  <si>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</si>
  <si>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</si>
  <si>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</si>
  <si>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</si>
  <si>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</si>
  <si>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</si>
  <si>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</si>
  <si>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</si>
  <si>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</si>
  <si>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</si>
  <si>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</si>
  <si>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</si>
  <si>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</si>
  <si>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</si>
  <si>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</si>
  <si>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</si>
  <si>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</si>
  <si>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</si>
  <si>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</si>
  <si>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</si>
  <si>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</si>
  <si>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</si>
  <si>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</si>
  <si>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</si>
  <si>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</si>
  <si>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</si>
  <si>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</si>
  <si>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</si>
  <si>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</si>
  <si>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</si>
  <si>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</si>
  <si>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</si>
  <si>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</si>
  <si>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</si>
  <si>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</si>
  <si>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</si>
  <si>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</si>
  <si>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</si>
  <si>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</si>
  <si>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</si>
  <si>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</si>
  <si>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</si>
  <si>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</si>
  <si>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</si>
  <si>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</si>
  <si>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</si>
  <si>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</si>
  <si>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</si>
  <si>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</si>
  <si>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</si>
  <si>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</si>
  <si>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</si>
  <si>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</si>
  <si>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</si>
  <si>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</si>
  <si>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</si>
  <si>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>SLADORANA d.d.</t>
  </si>
  <si>
    <t>03307484</t>
  </si>
  <si>
    <t>YES</t>
  </si>
  <si>
    <t>ŠEĆERANA 63, ŽUPANJA</t>
  </si>
  <si>
    <t>SLAVONIJA NOVA d.d.</t>
  </si>
  <si>
    <t>J.J.STROSSMAYERA 65, ŽUPANJA</t>
  </si>
  <si>
    <t>01841009</t>
  </si>
  <si>
    <t>VIRO-KOOPERACIJA d.o.o.</t>
  </si>
  <si>
    <t>02835398</t>
  </si>
  <si>
    <t>for the period 01.01.2012. do 30.06.2012.</t>
  </si>
  <si>
    <t>FOR YEAR 2011.</t>
  </si>
  <si>
    <t xml:space="preserve">THERE WERE NO ACCOUNTING POLICY CHANGES IN RELATION TO THE ANNUAL FINANCIAL REPORT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</si>
</sst>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" fontId="0" fillId="0" borderId="18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9" applyFont="1">
      <alignment vertical="top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Fill="1" applyBorder="1" applyAlignment="1" applyProtection="1">
      <alignment horizontal="center" vertical="center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13" fillId="21" borderId="23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9" applyFont="1" applyAlignment="1">
      <alignment wrapText="1"/>
      <protection/>
    </xf>
    <xf numFmtId="0" fontId="0" fillId="0" borderId="0" xfId="59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6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7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28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13" fillId="21" borderId="24" xfId="0" applyNumberFormat="1" applyFont="1" applyFill="1" applyBorder="1" applyAlignment="1">
      <alignment horizontal="center" vertical="center" wrapText="1"/>
    </xf>
    <xf numFmtId="49" fontId="13" fillId="21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9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6" fillId="0" borderId="14" xfId="59" applyFont="1" applyFill="1" applyBorder="1" applyAlignment="1" applyProtection="1">
      <alignment horizontal="center" vertical="center"/>
      <protection hidden="1"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/>
      <protection/>
    </xf>
    <xf numFmtId="0" fontId="13" fillId="21" borderId="24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3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2" xfId="53" applyFont="1" applyFill="1" applyBorder="1" applyAlignment="1" applyProtection="1">
      <alignment horizontal="center" vertical="center"/>
      <protection hidden="1"/>
    </xf>
    <xf numFmtId="0" fontId="13" fillId="21" borderId="29" xfId="53" applyFont="1" applyFill="1" applyBorder="1" applyAlignment="1" applyProtection="1">
      <alignment horizontal="center" vertical="center"/>
      <protection hidden="1"/>
    </xf>
    <xf numFmtId="0" fontId="13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4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0" xfId="53" applyFont="1" applyBorder="1" applyAlignment="1">
      <alignment vertical="center"/>
      <protection/>
    </xf>
    <xf numFmtId="167" fontId="2" fillId="0" borderId="21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0" xfId="53" applyFont="1" applyBorder="1">
      <alignment/>
      <protection/>
    </xf>
    <xf numFmtId="0" fontId="12" fillId="0" borderId="0" xfId="0" applyFont="1" applyAlignment="1">
      <alignment/>
    </xf>
    <xf numFmtId="0" fontId="3" fillId="0" borderId="31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32" xfId="54" applyFont="1" applyBorder="1" applyAlignment="1" applyProtection="1">
      <alignment horizontal="left" vertical="top" indent="2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32" xfId="54" applyFont="1" applyBorder="1" applyAlignment="1" applyProtection="1">
      <alignment horizontal="left" vertical="top" wrapText="1" indent="2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2" fillId="0" borderId="26" xfId="52" applyNumberFormat="1" applyFont="1" applyFill="1" applyBorder="1" applyAlignment="1" applyProtection="1">
      <alignment horizontal="right" vertical="center"/>
      <protection hidden="1"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3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3" fillId="0" borderId="21" xfId="0" applyNumberFormat="1" applyFont="1" applyFill="1" applyBorder="1" applyAlignment="1" applyProtection="1">
      <alignment vertical="center"/>
      <protection hidden="1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7" xfId="52" applyFont="1" applyBorder="1" applyAlignment="1" applyProtection="1">
      <alignment horizontal="center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7" xfId="52" applyFont="1" applyBorder="1" applyAlignment="1">
      <alignment/>
      <protection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3" fillId="0" borderId="35" xfId="52" applyFont="1" applyBorder="1" applyAlignment="1" applyProtection="1">
      <alignment horizontal="center" vertical="top"/>
      <protection hidden="1"/>
    </xf>
    <xf numFmtId="0" fontId="3" fillId="0" borderId="35" xfId="52" applyFont="1" applyBorder="1" applyAlignment="1">
      <alignment horizontal="center"/>
      <protection/>
    </xf>
    <xf numFmtId="0" fontId="3" fillId="0" borderId="35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0" fontId="3" fillId="0" borderId="17" xfId="52" applyFont="1" applyBorder="1" applyAlignment="1">
      <alignment horizontal="left" vertical="center"/>
      <protection/>
    </xf>
    <xf numFmtId="0" fontId="2" fillId="0" borderId="36" xfId="54" applyFont="1" applyFill="1" applyBorder="1" applyAlignment="1" applyProtection="1">
      <alignment horizontal="right" vertical="center"/>
      <protection hidden="1" locked="0"/>
    </xf>
    <xf numFmtId="0" fontId="2" fillId="0" borderId="37" xfId="54" applyFont="1" applyFill="1" applyBorder="1" applyAlignment="1" applyProtection="1">
      <alignment horizontal="right" vertical="center"/>
      <protection hidden="1" locked="0"/>
    </xf>
    <xf numFmtId="49" fontId="2" fillId="0" borderId="36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vertical="top" wrapText="1"/>
      <protection hidden="1"/>
    </xf>
    <xf numFmtId="0" fontId="3" fillId="0" borderId="0" xfId="52" applyFont="1" applyAlignment="1">
      <alignment horizontal="center"/>
      <protection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22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16" xfId="59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42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59" applyFont="1" applyBorder="1" applyAlignment="1">
      <alignment horizontal="center"/>
      <protection/>
    </xf>
    <xf numFmtId="0" fontId="2" fillId="21" borderId="25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3" fillId="25" borderId="20" xfId="0" applyFont="1" applyFill="1" applyBorder="1" applyAlignment="1">
      <alignment horizontal="left" vertical="center" wrapText="1"/>
    </xf>
    <xf numFmtId="0" fontId="3" fillId="25" borderId="40" xfId="0" applyFont="1" applyFill="1" applyBorder="1" applyAlignment="1">
      <alignment horizontal="left" vertical="center" wrapText="1"/>
    </xf>
    <xf numFmtId="0" fontId="3" fillId="25" borderId="41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40" xfId="0" applyFont="1" applyFill="1" applyBorder="1" applyAlignment="1">
      <alignment horizontal="left" vertical="center" wrapText="1"/>
    </xf>
    <xf numFmtId="0" fontId="2" fillId="25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20" borderId="42" xfId="0" applyFont="1" applyFill="1" applyBorder="1" applyAlignment="1">
      <alignment horizontal="left" vertical="center" wrapText="1"/>
    </xf>
    <xf numFmtId="0" fontId="0" fillId="20" borderId="48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3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45" xfId="53" applyFont="1" applyFill="1" applyBorder="1" applyAlignment="1" applyProtection="1">
      <alignment horizontal="center" vertical="center" wrapText="1"/>
      <protection hidden="1"/>
    </xf>
    <xf numFmtId="0" fontId="2" fillId="21" borderId="52" xfId="53" applyFont="1" applyFill="1" applyBorder="1" applyAlignment="1" applyProtection="1">
      <alignment horizontal="center" vertical="center" wrapText="1"/>
      <protection hidden="1"/>
    </xf>
    <xf numFmtId="0" fontId="2" fillId="21" borderId="53" xfId="53" applyFont="1" applyFill="1" applyBorder="1" applyAlignment="1" applyProtection="1">
      <alignment horizontal="center" vertical="center" wrapText="1"/>
      <protection hidden="1"/>
    </xf>
    <xf numFmtId="0" fontId="2" fillId="21" borderId="54" xfId="53" applyFont="1" applyFill="1" applyBorder="1" applyAlignment="1" applyProtection="1">
      <alignment horizontal="center" vertical="center" wrapText="1"/>
      <protection hidden="1"/>
    </xf>
    <xf numFmtId="0" fontId="13" fillId="21" borderId="24" xfId="53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40" xfId="53" applyFont="1" applyFill="1" applyBorder="1" applyAlignment="1">
      <alignment horizontal="left" vertical="center" wrapText="1"/>
      <protection/>
    </xf>
    <xf numFmtId="0" fontId="2" fillId="0" borderId="41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40" xfId="53" applyFont="1" applyFill="1" applyBorder="1" applyAlignment="1">
      <alignment horizontal="left" vertical="center" wrapText="1" indent="1"/>
      <protection/>
    </xf>
    <xf numFmtId="0" fontId="3" fillId="0" borderId="41" xfId="53" applyFont="1" applyFill="1" applyBorder="1" applyAlignment="1">
      <alignment horizontal="left" vertical="center" wrapText="1" indent="1"/>
      <protection/>
    </xf>
    <xf numFmtId="0" fontId="3" fillId="0" borderId="49" xfId="53" applyFont="1" applyFill="1" applyBorder="1" applyAlignment="1">
      <alignment horizontal="left" vertical="center" wrapText="1" indent="1"/>
      <protection/>
    </xf>
    <xf numFmtId="0" fontId="3" fillId="0" borderId="50" xfId="53" applyFont="1" applyFill="1" applyBorder="1" applyAlignment="1">
      <alignment horizontal="left" vertical="center" wrapText="1" indent="1"/>
      <protection/>
    </xf>
    <xf numFmtId="0" fontId="3" fillId="0" borderId="51" xfId="53" applyFont="1" applyFill="1" applyBorder="1" applyAlignment="1">
      <alignment horizontal="left" vertical="center" wrapText="1" indent="1"/>
      <protection/>
    </xf>
    <xf numFmtId="0" fontId="2" fillId="20" borderId="42" xfId="53" applyFont="1" applyFill="1" applyBorder="1" applyAlignment="1">
      <alignment horizontal="left" vertical="center" wrapText="1"/>
      <protection/>
    </xf>
    <xf numFmtId="0" fontId="2" fillId="20" borderId="48" xfId="53" applyFont="1" applyFill="1" applyBorder="1" applyAlignment="1">
      <alignment horizontal="left" vertical="center" wrapText="1"/>
      <protection/>
    </xf>
    <xf numFmtId="0" fontId="2" fillId="0" borderId="38" xfId="53" applyFont="1" applyFill="1" applyBorder="1" applyAlignment="1">
      <alignment horizontal="left" vertical="center" wrapText="1"/>
      <protection/>
    </xf>
    <xf numFmtId="0" fontId="2" fillId="0" borderId="30" xfId="53" applyFont="1" applyFill="1" applyBorder="1" applyAlignment="1">
      <alignment horizontal="left" vertical="center" wrapText="1"/>
      <protection/>
    </xf>
    <xf numFmtId="0" fontId="2" fillId="0" borderId="39" xfId="53" applyFont="1" applyFill="1" applyBorder="1" applyAlignment="1">
      <alignment horizontal="left" vertical="center" wrapText="1"/>
      <protection/>
    </xf>
    <xf numFmtId="0" fontId="2" fillId="20" borderId="55" xfId="53" applyFont="1" applyFill="1" applyBorder="1" applyAlignment="1">
      <alignment horizontal="left" vertical="center" wrapText="1"/>
      <protection/>
    </xf>
    <xf numFmtId="0" fontId="2" fillId="20" borderId="27" xfId="53" applyFont="1" applyFill="1" applyBorder="1" applyAlignment="1">
      <alignment horizontal="left" vertical="center" wrapText="1"/>
      <protection/>
    </xf>
    <xf numFmtId="0" fontId="2" fillId="0" borderId="56" xfId="53" applyFont="1" applyFill="1" applyBorder="1" applyAlignment="1">
      <alignment horizontal="left" vertical="center" wrapText="1"/>
      <protection/>
    </xf>
    <xf numFmtId="0" fontId="2" fillId="0" borderId="57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27" borderId="42" xfId="0" applyFont="1" applyFill="1" applyBorder="1" applyAlignment="1">
      <alignment horizontal="left" vertical="center" wrapText="1"/>
    </xf>
    <xf numFmtId="0" fontId="2" fillId="27" borderId="48" xfId="0" applyFont="1" applyFill="1" applyBorder="1" applyAlignment="1">
      <alignment horizontal="left" vertical="center" wrapText="1"/>
    </xf>
    <xf numFmtId="0" fontId="0" fillId="27" borderId="48" xfId="0" applyFont="1" applyFill="1" applyBorder="1" applyAlignment="1">
      <alignment vertical="center" wrapText="1"/>
    </xf>
    <xf numFmtId="0" fontId="0" fillId="27" borderId="43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2" fillId="27" borderId="43" xfId="0" applyFont="1" applyFill="1" applyBorder="1" applyAlignment="1">
      <alignment horizontal="left" vertical="center" wrapText="1"/>
    </xf>
    <xf numFmtId="14" fontId="6" fillId="24" borderId="55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59" applyFont="1" applyBorder="1" applyAlignment="1">
      <alignment vertical="center"/>
      <protection/>
    </xf>
    <xf numFmtId="0" fontId="2" fillId="21" borderId="23" xfId="0" applyFont="1" applyFill="1" applyBorder="1" applyAlignment="1">
      <alignment horizontal="center" vertical="center" wrapText="1"/>
    </xf>
    <xf numFmtId="0" fontId="13" fillId="21" borderId="24" xfId="0" applyFont="1" applyFill="1" applyBorder="1" applyAlignment="1">
      <alignment horizontal="center" vertical="center" wrapText="1"/>
    </xf>
    <xf numFmtId="0" fontId="6" fillId="0" borderId="0" xfId="59" applyFont="1" applyBorder="1" applyAlignment="1">
      <alignment horizontal="center" wrapText="1"/>
      <protection/>
    </xf>
    <xf numFmtId="0" fontId="0" fillId="0" borderId="58" xfId="59" applyFont="1" applyBorder="1" applyAlignment="1">
      <alignment vertical="center"/>
      <protection/>
    </xf>
    <xf numFmtId="0" fontId="3" fillId="0" borderId="3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/>
      <protection hidden="1"/>
    </xf>
    <xf numFmtId="14" fontId="6" fillId="24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49" fontId="13" fillId="21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rmal_TFI-POD" xfId="54"/>
    <cellStyle name="Note" xfId="55"/>
    <cellStyle name="Output" xfId="56"/>
    <cellStyle name="Percent" xfId="57"/>
    <cellStyle name="Followed Hyperlink" xfId="58"/>
    <cellStyle name="Style 1" xfId="59"/>
    <cellStyle name="Title" xfId="60"/>
    <cellStyle name="Total" xfId="61"/>
    <cellStyle name="Currency" xfId="62"/>
    <cellStyle name="Currency [0]" xfId="63"/>
    <cellStyle name="Warning Text" xfId="64"/>
    <cellStyle name="Comma" xfId="65"/>
    <cellStyle name="Comma [0]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89</v>
      </c>
      <c r="B1" s="17" t="s">
        <v>90</v>
      </c>
      <c r="C1" s="16"/>
      <c r="D1" s="16" t="s">
        <v>91</v>
      </c>
      <c r="E1" s="16" t="s">
        <v>92</v>
      </c>
      <c r="F1" s="16" t="s">
        <v>24</v>
      </c>
      <c r="G1" s="16" t="s">
        <v>93</v>
      </c>
      <c r="H1" s="21" t="s">
        <v>67</v>
      </c>
      <c r="I1" s="16" t="s">
        <v>65</v>
      </c>
      <c r="J1" s="26" t="s">
        <v>68</v>
      </c>
      <c r="K1" s="26" t="s">
        <v>69</v>
      </c>
      <c r="L1" s="26" t="s">
        <v>70</v>
      </c>
      <c r="M1" s="26" t="s">
        <v>71</v>
      </c>
      <c r="N1" s="26" t="s">
        <v>72</v>
      </c>
      <c r="O1" s="26" t="s">
        <v>73</v>
      </c>
      <c r="P1" s="26" t="s">
        <v>74</v>
      </c>
      <c r="Q1" s="26" t="s">
        <v>75</v>
      </c>
      <c r="R1" s="26" t="s">
        <v>76</v>
      </c>
      <c r="S1" s="26" t="s">
        <v>77</v>
      </c>
      <c r="T1" s="26" t="s">
        <v>78</v>
      </c>
      <c r="U1" s="26" t="s">
        <v>1</v>
      </c>
      <c r="V1" s="26" t="s">
        <v>2</v>
      </c>
      <c r="W1" s="26" t="s">
        <v>3</v>
      </c>
      <c r="X1" s="26" t="s">
        <v>4</v>
      </c>
      <c r="Y1" s="16" t="s">
        <v>5</v>
      </c>
      <c r="Z1" s="16" t="s">
        <v>6</v>
      </c>
      <c r="AA1" s="16" t="s">
        <v>7</v>
      </c>
      <c r="AB1" s="16" t="s">
        <v>8</v>
      </c>
      <c r="AC1" s="18" t="s">
        <v>22</v>
      </c>
    </row>
    <row r="2" spans="1:33" ht="12.75" hidden="1">
      <c r="A2" s="10" t="s">
        <v>59</v>
      </c>
      <c r="B2" s="20" t="e">
        <f>#REF!</f>
        <v>#REF!</v>
      </c>
      <c r="D2" t="s">
        <v>61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54</v>
      </c>
      <c r="B3" s="20" t="s">
        <v>55</v>
      </c>
      <c r="D3" t="s">
        <v>61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56</v>
      </c>
      <c r="B4" s="20" t="s">
        <v>60</v>
      </c>
      <c r="D4" t="s">
        <v>61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88</v>
      </c>
      <c r="B5" s="8">
        <f>IF(ISNUMBER(#REF!),#REF!,0)</f>
        <v>0</v>
      </c>
      <c r="D5" t="s">
        <v>61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79</v>
      </c>
      <c r="B6" s="8" t="e">
        <f>#REF!</f>
        <v>#REF!</v>
      </c>
      <c r="D6" t="s">
        <v>61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80</v>
      </c>
      <c r="B7" s="8" t="e">
        <f>#REF!</f>
        <v>#REF!</v>
      </c>
      <c r="D7" t="s">
        <v>61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16</v>
      </c>
      <c r="B8" s="8" t="e">
        <f>#REF!</f>
        <v>#REF!</v>
      </c>
      <c r="D8" t="s">
        <v>61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81</v>
      </c>
      <c r="B9" s="8" t="e">
        <f>TRIM(#REF!)</f>
        <v>#REF!</v>
      </c>
      <c r="D9" t="s">
        <v>61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82</v>
      </c>
      <c r="B10" s="8" t="e">
        <f>TEXT(#REF!,"00000")</f>
        <v>#REF!</v>
      </c>
      <c r="D10" t="s">
        <v>61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83</v>
      </c>
      <c r="B11" s="8" t="e">
        <f>TRIM(#REF!)</f>
        <v>#REF!</v>
      </c>
      <c r="D11" t="s">
        <v>61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84</v>
      </c>
      <c r="B12" s="8" t="e">
        <f>TRIM(#REF!)</f>
        <v>#REF!</v>
      </c>
      <c r="D12" t="s">
        <v>61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25</v>
      </c>
      <c r="B13" s="8" t="e">
        <f>TRIM(#REF!)</f>
        <v>#REF!</v>
      </c>
      <c r="D13" t="s">
        <v>61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26</v>
      </c>
      <c r="B14" s="8" t="e">
        <f>TRIM(#REF!)</f>
        <v>#REF!</v>
      </c>
      <c r="D14" t="s">
        <v>61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87</v>
      </c>
      <c r="B15" s="8" t="e">
        <f>TEXT(#REF!,"00")</f>
        <v>#REF!</v>
      </c>
      <c r="D15" t="s">
        <v>61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86</v>
      </c>
      <c r="B16" s="8" t="e">
        <f>TEXT(#REF!,"000")</f>
        <v>#REF!</v>
      </c>
      <c r="D16" t="s">
        <v>61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85</v>
      </c>
      <c r="B17" s="8" t="e">
        <f>#REF!</f>
        <v>#REF!</v>
      </c>
      <c r="D17" t="s">
        <v>61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27</v>
      </c>
      <c r="B18" s="8" t="e">
        <f>IF(#REF!&lt;&gt;"",#REF!,"")</f>
        <v>#REF!</v>
      </c>
      <c r="D18" t="s">
        <v>61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28</v>
      </c>
      <c r="B19" s="8" t="e">
        <f>IF(#REF!&lt;&gt;"",#REF!,"")</f>
        <v>#REF!</v>
      </c>
      <c r="D19" t="s">
        <v>61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29</v>
      </c>
      <c r="B20" s="8" t="e">
        <f>#REF!</f>
        <v>#REF!</v>
      </c>
      <c r="D20" t="s">
        <v>61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30</v>
      </c>
      <c r="B21" s="8" t="e">
        <f>#REF!</f>
        <v>#REF!</v>
      </c>
      <c r="D21" t="s">
        <v>61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31</v>
      </c>
      <c r="B22" s="8" t="e">
        <f>#REF!</f>
        <v>#REF!</v>
      </c>
      <c r="D22" t="s">
        <v>61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32</v>
      </c>
      <c r="B23" s="8" t="e">
        <f>#REF!</f>
        <v>#REF!</v>
      </c>
      <c r="D23" t="s">
        <v>61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33</v>
      </c>
      <c r="B24" s="8" t="e">
        <f>#REF!</f>
        <v>#REF!</v>
      </c>
      <c r="D24" t="s">
        <v>61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34</v>
      </c>
      <c r="B25" s="8" t="e">
        <f>#REF!</f>
        <v>#REF!</v>
      </c>
      <c r="D25" t="s">
        <v>61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35</v>
      </c>
      <c r="B26" s="8" t="e">
        <f>#REF!</f>
        <v>#REF!</v>
      </c>
      <c r="D26" t="s">
        <v>61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36</v>
      </c>
      <c r="B27" s="8" t="e">
        <f>#REF!</f>
        <v>#REF!</v>
      </c>
      <c r="D27" t="s">
        <v>61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37</v>
      </c>
      <c r="B28" s="8" t="e">
        <f>#REF!</f>
        <v>#REF!</v>
      </c>
      <c r="D28" t="s">
        <v>61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38</v>
      </c>
      <c r="B29" s="8" t="e">
        <f>#REF!</f>
        <v>#REF!</v>
      </c>
      <c r="D29" t="s">
        <v>61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39</v>
      </c>
      <c r="B30" s="8" t="e">
        <f>#REF!</f>
        <v>#REF!</v>
      </c>
      <c r="D30" t="s">
        <v>61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40</v>
      </c>
      <c r="B31" s="8" t="e">
        <f>#REF!</f>
        <v>#REF!</v>
      </c>
      <c r="D31" t="s">
        <v>61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41</v>
      </c>
      <c r="B32" s="8" t="e">
        <f>#REF!</f>
        <v>#REF!</v>
      </c>
      <c r="D32" t="s">
        <v>61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42</v>
      </c>
      <c r="B33" s="8" t="e">
        <f>#REF!</f>
        <v>#REF!</v>
      </c>
      <c r="D33" t="s">
        <v>61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43</v>
      </c>
      <c r="B34" s="8" t="e">
        <f>#REF!</f>
        <v>#REF!</v>
      </c>
      <c r="D34" t="s">
        <v>61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44</v>
      </c>
      <c r="B35" s="8" t="e">
        <f>#REF!</f>
        <v>#REF!</v>
      </c>
      <c r="D35" t="s">
        <v>61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45</v>
      </c>
      <c r="B36" s="8" t="e">
        <f>#REF!</f>
        <v>#REF!</v>
      </c>
      <c r="D36" t="s">
        <v>61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46</v>
      </c>
      <c r="B37" s="8" t="e">
        <f>#REF!</f>
        <v>#REF!</v>
      </c>
      <c r="D37" t="s">
        <v>61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47</v>
      </c>
      <c r="B38" s="8" t="e">
        <f>TRIM(#REF!)</f>
        <v>#REF!</v>
      </c>
      <c r="D38" t="s">
        <v>61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48</v>
      </c>
      <c r="B39" s="8" t="e">
        <f>TRIM(#REF!)</f>
        <v>#REF!</v>
      </c>
      <c r="D39" t="s">
        <v>61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49</v>
      </c>
      <c r="B40" s="8" t="e">
        <f>TRIM(#REF!)</f>
        <v>#REF!</v>
      </c>
      <c r="D40" t="s">
        <v>61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50</v>
      </c>
      <c r="B41" s="8" t="e">
        <f>TRIM(#REF!)</f>
        <v>#REF!</v>
      </c>
      <c r="D41" t="s">
        <v>61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10</v>
      </c>
      <c r="B42" s="8" t="e">
        <f>TRIM(#REF!)</f>
        <v>#REF!</v>
      </c>
      <c r="D42" t="s">
        <v>61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9</v>
      </c>
      <c r="B43" s="8" t="e">
        <f>TRIM(#REF!)</f>
        <v>#REF!</v>
      </c>
      <c r="D43" t="s">
        <v>61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100</v>
      </c>
      <c r="B44" s="8" t="e">
        <f>IF(#REF!&lt;&gt;"",TEXT(#REF!,"YYYYMMDD"),"")</f>
        <v>#REF!</v>
      </c>
      <c r="D44" t="s">
        <v>61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101</v>
      </c>
      <c r="B45" s="8" t="e">
        <f>IF(#REF!&lt;&gt;"",TEXT(#REF!,"YYYYMMDD"),"")</f>
        <v>#REF!</v>
      </c>
      <c r="D45" t="s">
        <v>61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95</v>
      </c>
      <c r="B46" s="8" t="e">
        <f>IF(#REF!&lt;&gt;0,"DA","NE")</f>
        <v>#REF!</v>
      </c>
      <c r="D46" t="s">
        <v>61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94</v>
      </c>
      <c r="B47" s="8" t="e">
        <f>IF(#REF!&lt;&gt;0,"DA","NE")</f>
        <v>#REF!</v>
      </c>
      <c r="D47" t="s">
        <v>61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96</v>
      </c>
      <c r="B48" s="8" t="e">
        <f>#REF!</f>
        <v>#REF!</v>
      </c>
      <c r="D48" t="s">
        <v>61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98</v>
      </c>
      <c r="B49" s="8" t="e">
        <f>IF(#REF!&lt;&gt;0,"DA","NE")</f>
        <v>#REF!</v>
      </c>
      <c r="D49" t="s">
        <v>61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97</v>
      </c>
      <c r="B50" s="8" t="e">
        <f>IF(#REF!&lt;&gt;0,"DA","NE")</f>
        <v>#REF!</v>
      </c>
      <c r="D50" t="s">
        <v>61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99</v>
      </c>
      <c r="B51" s="8" t="e">
        <f>#REF!</f>
        <v>#REF!</v>
      </c>
      <c r="D51" t="s">
        <v>61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51</v>
      </c>
      <c r="B52" s="8" t="e">
        <f>IF(#REF!&gt;0,"DA","NE")</f>
        <v>#REF!</v>
      </c>
      <c r="D52" t="s">
        <v>61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11</v>
      </c>
      <c r="B53" s="8" t="e">
        <f>#REF!</f>
        <v>#REF!</v>
      </c>
      <c r="D53" t="s">
        <v>61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12</v>
      </c>
      <c r="B54" s="8" t="e">
        <f>#REF!</f>
        <v>#REF!</v>
      </c>
      <c r="D54" t="s">
        <v>61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13</v>
      </c>
      <c r="B55" s="8" t="e">
        <f>#REF!</f>
        <v>#REF!</v>
      </c>
      <c r="D55" t="s">
        <v>61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14</v>
      </c>
      <c r="B56" s="8" t="e">
        <f>#REF!</f>
        <v>#REF!</v>
      </c>
      <c r="D56" t="s">
        <v>61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15</v>
      </c>
      <c r="B57" s="8" t="e">
        <f>#REF!</f>
        <v>#REF!</v>
      </c>
      <c r="D57" t="s">
        <v>61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52</v>
      </c>
      <c r="B58" s="8" t="e">
        <f>IF(#REF!&gt;0,"NE","DA")</f>
        <v>#REF!</v>
      </c>
      <c r="D58" t="s">
        <v>61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23</v>
      </c>
      <c r="B59" s="19" t="e">
        <f>SUM(H2:H386)+SUM(#REF!)+SUM(AC2:AC101)</f>
        <v>#REF!</v>
      </c>
      <c r="D59" t="s">
        <v>61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0</v>
      </c>
      <c r="B60" s="8" t="e">
        <f>IF(#REF!&lt;&gt;"",LOOKUP(#REF!,#REF!,#REF!),"")</f>
        <v>#REF!</v>
      </c>
      <c r="D60" t="s">
        <v>61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53</v>
      </c>
      <c r="B61" s="19" t="e">
        <f>SUM(AC2:AC101)</f>
        <v>#REF!</v>
      </c>
      <c r="D61" t="s">
        <v>61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61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61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61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61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61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61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61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61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61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61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61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61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61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61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61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61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61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61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61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61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61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61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61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61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61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61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61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61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61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61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61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61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61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61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61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61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61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61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61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61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61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4" ht="12.75" hidden="1">
      <c r="D103" t="s">
        <v>61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4" ht="12.75" hidden="1">
      <c r="D104" t="s">
        <v>61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4" ht="12.75" hidden="1">
      <c r="D105" t="s">
        <v>61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4" ht="12.75" hidden="1">
      <c r="D106" t="s">
        <v>61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4" ht="12.75" hidden="1">
      <c r="D107" t="s">
        <v>61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4" ht="12.75" hidden="1">
      <c r="D108" t="s">
        <v>57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4" ht="12.75" hidden="1">
      <c r="D109" t="s">
        <v>57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4" ht="12.75" hidden="1">
      <c r="D110" t="s">
        <v>57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4" ht="12.75" hidden="1">
      <c r="D111" t="s">
        <v>57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4" ht="12.75" hidden="1">
      <c r="D112" t="s">
        <v>57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ht="12.75" hidden="1">
      <c r="D113" t="s">
        <v>57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ht="12.75" hidden="1">
      <c r="D114" t="s">
        <v>57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ht="12.75" hidden="1">
      <c r="D115" t="s">
        <v>57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ht="12.75" hidden="1">
      <c r="D116" t="s">
        <v>57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ht="12.75" hidden="1">
      <c r="D117" t="s">
        <v>57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ht="12.75" hidden="1">
      <c r="D118" t="s">
        <v>57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ht="12.75" hidden="1">
      <c r="D119" t="s">
        <v>57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ht="12.75" hidden="1">
      <c r="D120" t="s">
        <v>57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ht="12.75" hidden="1">
      <c r="D121" t="s">
        <v>57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ht="12.75" hidden="1">
      <c r="D122" t="s">
        <v>57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ht="12.75" hidden="1">
      <c r="D123" t="s">
        <v>57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ht="12.75" hidden="1">
      <c r="D124" t="s">
        <v>57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ht="12.75" hidden="1">
      <c r="D125" t="s">
        <v>57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ht="12.75" hidden="1">
      <c r="D126" t="s">
        <v>57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ht="12.75" hidden="1">
      <c r="D127" t="s">
        <v>57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ht="12.75" hidden="1">
      <c r="D128" t="s">
        <v>57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ht="12.75" hidden="1">
      <c r="D129" t="s">
        <v>57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ht="12.75" hidden="1">
      <c r="D130" t="s">
        <v>57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ht="12.75" hidden="1">
      <c r="D131" t="s">
        <v>57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ht="12.75" hidden="1">
      <c r="D132" t="s">
        <v>57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ht="12.75" hidden="1">
      <c r="D133" t="s">
        <v>57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ht="12.75" hidden="1">
      <c r="D134" t="s">
        <v>57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ht="12.75" hidden="1">
      <c r="D135" t="s">
        <v>57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ht="12.75" hidden="1">
      <c r="D136" t="s">
        <v>57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ht="12.75" hidden="1">
      <c r="D137" t="s">
        <v>57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ht="12.75" hidden="1">
      <c r="D138" t="s">
        <v>57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ht="12.75" hidden="1">
      <c r="D139" t="s">
        <v>57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ht="12.75" hidden="1">
      <c r="D140" t="s">
        <v>57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ht="12.75" hidden="1">
      <c r="D141" t="s">
        <v>57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ht="12.75" hidden="1">
      <c r="D142" t="s">
        <v>57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ht="12.75" hidden="1">
      <c r="D143" t="s">
        <v>57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ht="12.75" hidden="1">
      <c r="D144" t="s">
        <v>57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ht="12.75" hidden="1">
      <c r="D145" t="s">
        <v>57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ht="12.75" hidden="1">
      <c r="D146" t="s">
        <v>57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ht="12.75" hidden="1">
      <c r="D147" t="s">
        <v>57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ht="12.75" hidden="1">
      <c r="D148" t="s">
        <v>57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ht="12.75" hidden="1">
      <c r="D149" t="s">
        <v>57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ht="12.75" hidden="1">
      <c r="D150" t="s">
        <v>57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ht="12.75" hidden="1">
      <c r="D151" t="s">
        <v>57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ht="12.75" hidden="1">
      <c r="D152" t="s">
        <v>57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ht="12.75" hidden="1">
      <c r="D153" t="s">
        <v>57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ht="12.75" hidden="1">
      <c r="D154" t="s">
        <v>62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ht="12.75" hidden="1">
      <c r="D155" t="s">
        <v>62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ht="12.75" hidden="1">
      <c r="D156" t="s">
        <v>62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ht="12.75" hidden="1">
      <c r="D157" t="s">
        <v>62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ht="12.75" hidden="1">
      <c r="D158" t="s">
        <v>62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ht="12.75" hidden="1">
      <c r="D159" t="s">
        <v>62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ht="12.75" hidden="1">
      <c r="D160" t="s">
        <v>62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ht="12.75" hidden="1">
      <c r="D161" t="s">
        <v>62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ht="12.75" hidden="1">
      <c r="D162" t="s">
        <v>62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ht="12.75" hidden="1">
      <c r="D163" t="s">
        <v>62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ht="12.75" hidden="1">
      <c r="D164" t="s">
        <v>62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ht="12.75" hidden="1">
      <c r="D165" t="s">
        <v>62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ht="12.75" hidden="1">
      <c r="D166" t="s">
        <v>62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ht="12.75" hidden="1">
      <c r="D167" t="s">
        <v>62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ht="12.75" hidden="1">
      <c r="D168" t="s">
        <v>62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ht="12.75" hidden="1">
      <c r="D169" t="s">
        <v>62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ht="12.75" hidden="1">
      <c r="D170" t="s">
        <v>62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ht="12.75" hidden="1">
      <c r="D171" t="s">
        <v>62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ht="12.75" hidden="1">
      <c r="D172" t="s">
        <v>62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ht="12.75" hidden="1">
      <c r="D173" t="s">
        <v>62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ht="12.75" hidden="1">
      <c r="D174" t="s">
        <v>62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ht="12.75" hidden="1">
      <c r="D175" t="s">
        <v>62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ht="12.75" hidden="1">
      <c r="D176" t="s">
        <v>62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ht="12.75" hidden="1">
      <c r="D177" t="s">
        <v>62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ht="12.75" hidden="1">
      <c r="D178" t="s">
        <v>62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ht="12.75" hidden="1">
      <c r="D179" t="s">
        <v>62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ht="12.75" hidden="1">
      <c r="D180" t="s">
        <v>62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ht="12.75" hidden="1">
      <c r="D181" t="s">
        <v>62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ht="12.75" hidden="1">
      <c r="D182" t="s">
        <v>62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ht="12.75" hidden="1">
      <c r="D183" t="s">
        <v>62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ht="12.75" hidden="1">
      <c r="D184" t="s">
        <v>62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ht="12.75" hidden="1">
      <c r="D185" t="s">
        <v>62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ht="12.75" hidden="1">
      <c r="D186" t="s">
        <v>62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ht="12.75" hidden="1">
      <c r="D187" t="s">
        <v>62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ht="12.75" hidden="1">
      <c r="D188" t="s">
        <v>62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ht="12.75" hidden="1">
      <c r="D189" t="s">
        <v>62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ht="12.75" hidden="1">
      <c r="D190" t="s">
        <v>62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ht="12.75" hidden="1">
      <c r="D191" t="s">
        <v>62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ht="12.75" hidden="1">
      <c r="D192" t="s">
        <v>62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ht="12.75" hidden="1">
      <c r="D193" t="s">
        <v>62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ht="12.75" hidden="1">
      <c r="D194" t="s">
        <v>62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ht="12.75" hidden="1">
      <c r="D195" t="s">
        <v>62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ht="12.75" hidden="1">
      <c r="D196" t="s">
        <v>62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ht="12.75" hidden="1">
      <c r="D197" t="s">
        <v>62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ht="12.75" hidden="1">
      <c r="D198" t="s">
        <v>62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ht="12.75" hidden="1">
      <c r="D199" t="s">
        <v>62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ht="12.75" hidden="1">
      <c r="D200" t="s">
        <v>62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ht="12.75" hidden="1">
      <c r="D201" t="s">
        <v>62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ht="12.75" hidden="1">
      <c r="D202" t="s">
        <v>62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ht="12.75" hidden="1">
      <c r="D203" t="s">
        <v>62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ht="12.75" hidden="1">
      <c r="D204" t="s">
        <v>62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ht="12.75" hidden="1">
      <c r="D205" t="s">
        <v>62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ht="12.75" hidden="1">
      <c r="D206" t="s">
        <v>62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ht="12.75" hidden="1">
      <c r="D207" t="s">
        <v>62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ht="12.75" hidden="1">
      <c r="D208" t="s">
        <v>62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ht="12.75" hidden="1">
      <c r="D209" t="s">
        <v>62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ht="12.75" hidden="1">
      <c r="D210" t="s">
        <v>62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ht="12.75" hidden="1">
      <c r="D211" t="s">
        <v>62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ht="12.75" hidden="1">
      <c r="D212" t="s">
        <v>62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ht="12.75" hidden="1">
      <c r="D213" t="s">
        <v>62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ht="12.75" hidden="1">
      <c r="D214" t="s">
        <v>62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ht="12.75" hidden="1">
      <c r="D215" t="s">
        <v>62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ht="12.75" hidden="1">
      <c r="D216" t="s">
        <v>62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ht="12.75" hidden="1">
      <c r="D217" t="s">
        <v>62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ht="12.75" hidden="1">
      <c r="D218" t="s">
        <v>62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ht="12.75" hidden="1">
      <c r="D219" t="s">
        <v>62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ht="12.75" hidden="1">
      <c r="D220" t="s">
        <v>62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ht="12.75" hidden="1">
      <c r="D221" t="s">
        <v>62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ht="12.75" hidden="1">
      <c r="D222" t="s">
        <v>62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ht="12.75" hidden="1">
      <c r="D223" t="s">
        <v>62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ht="12.75" hidden="1">
      <c r="D224" t="s">
        <v>62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ht="12.75" hidden="1">
      <c r="D225" t="s">
        <v>62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ht="12.75" hidden="1">
      <c r="D226" t="s">
        <v>62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ht="12.75" hidden="1">
      <c r="D227" t="s">
        <v>62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ht="12.75" hidden="1">
      <c r="D228" t="s">
        <v>62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ht="12.75" hidden="1">
      <c r="D229" t="s">
        <v>62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ht="12.75" hidden="1">
      <c r="D230" t="s">
        <v>62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ht="12.75" hidden="1">
      <c r="D231" t="s">
        <v>62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ht="12.75" hidden="1">
      <c r="D232" t="s">
        <v>62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ht="12.75" hidden="1">
      <c r="D233" t="s">
        <v>62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ht="12.75" hidden="1">
      <c r="D234" t="s">
        <v>62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ht="12.75" hidden="1">
      <c r="D235" t="s">
        <v>62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ht="12.75" hidden="1">
      <c r="D236" t="s">
        <v>62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ht="12.75" hidden="1">
      <c r="D237" t="s">
        <v>62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ht="12.75" hidden="1">
      <c r="D238" t="s">
        <v>62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ht="12.75" hidden="1">
      <c r="D239" t="s">
        <v>62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ht="12.75" hidden="1">
      <c r="D240" t="s">
        <v>62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ht="12.75" hidden="1">
      <c r="D241" t="s">
        <v>62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ht="12.75" hidden="1">
      <c r="D242" t="s">
        <v>62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ht="12.75" hidden="1">
      <c r="D243" t="s">
        <v>62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ht="12.75" hidden="1">
      <c r="D244" t="s">
        <v>62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ht="12.75" hidden="1">
      <c r="D245" t="s">
        <v>62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ht="12.75" hidden="1">
      <c r="D246" t="s">
        <v>62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ht="12.75" hidden="1">
      <c r="D247" t="s">
        <v>62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ht="12.75" hidden="1">
      <c r="D248" t="s">
        <v>62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ht="12.75" hidden="1">
      <c r="D249" t="s">
        <v>62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ht="12.75" hidden="1">
      <c r="D250" t="s">
        <v>62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ht="12.75" hidden="1">
      <c r="D251" t="s">
        <v>62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ht="12.75" hidden="1">
      <c r="D252" t="s">
        <v>62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ht="12.75" hidden="1">
      <c r="D253" t="s">
        <v>62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ht="12.75" hidden="1">
      <c r="D254" t="s">
        <v>62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ht="12.75" hidden="1">
      <c r="D255" t="s">
        <v>62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ht="12.75" hidden="1">
      <c r="D256" t="s">
        <v>62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ht="12.75" hidden="1">
      <c r="D257" t="s">
        <v>62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ht="12.75" hidden="1">
      <c r="D258" t="s">
        <v>62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ht="12.75" hidden="1">
      <c r="D259" t="s">
        <v>62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ht="12.75" hidden="1">
      <c r="D260" t="s">
        <v>62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ht="12.75" hidden="1">
      <c r="D261" t="s">
        <v>62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ht="12.75" hidden="1">
      <c r="D262" t="s">
        <v>62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ht="12.75" hidden="1">
      <c r="D263" t="s">
        <v>62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ht="12.75" hidden="1">
      <c r="D264" t="s">
        <v>62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ht="12.75" hidden="1">
      <c r="D265" t="s">
        <v>62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ht="12.75" hidden="1">
      <c r="D266" t="s">
        <v>62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ht="12.75" hidden="1">
      <c r="D267" t="s">
        <v>62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ht="12.75" hidden="1">
      <c r="D268" t="s">
        <v>62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ht="12.75" hidden="1">
      <c r="D269" t="s">
        <v>62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ht="12.75" hidden="1">
      <c r="D270" t="s">
        <v>62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ht="12.75" hidden="1">
      <c r="D271" t="s">
        <v>62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ht="12.75" hidden="1">
      <c r="D272" t="s">
        <v>62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ht="12.75" hidden="1">
      <c r="D273" t="s">
        <v>62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ht="12.75" hidden="1">
      <c r="D274" t="s">
        <v>62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ht="12.75" hidden="1">
      <c r="D275" t="s">
        <v>62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ht="12.75" hidden="1">
      <c r="D276" t="s">
        <v>62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ht="12.75" hidden="1">
      <c r="D277" t="s">
        <v>62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ht="12.75" hidden="1">
      <c r="D278" t="s">
        <v>62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ht="12.75" hidden="1">
      <c r="D279" t="s">
        <v>63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ht="12.75" hidden="1">
      <c r="D280" t="s">
        <v>63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ht="12.75" hidden="1">
      <c r="D281" t="s">
        <v>63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ht="12.75" hidden="1">
      <c r="D282" t="s">
        <v>63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ht="12.75" hidden="1">
      <c r="D283" t="s">
        <v>63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ht="12.75" hidden="1">
      <c r="D284" t="s">
        <v>63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ht="12.75" hidden="1">
      <c r="D285" t="s">
        <v>63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ht="12.75" hidden="1">
      <c r="D286" t="s">
        <v>63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ht="12.75" hidden="1">
      <c r="D287" t="s">
        <v>63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ht="12.75" hidden="1">
      <c r="D288" t="s">
        <v>63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ht="12.75" hidden="1">
      <c r="D289" t="s">
        <v>63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ht="12.75" hidden="1">
      <c r="D290" t="s">
        <v>63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ht="12.75" hidden="1">
      <c r="D291" t="s">
        <v>63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ht="12.75" hidden="1">
      <c r="D292" t="s">
        <v>63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ht="12.75" hidden="1">
      <c r="D293" t="s">
        <v>63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ht="12.75" hidden="1">
      <c r="D294" t="s">
        <v>63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ht="12.75" hidden="1">
      <c r="D295" t="s">
        <v>63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ht="12.75" hidden="1">
      <c r="D296" t="s">
        <v>63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ht="12.75" hidden="1">
      <c r="D297" t="s">
        <v>63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ht="12.75" hidden="1">
      <c r="D298" t="s">
        <v>63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ht="12.75" hidden="1">
      <c r="D299" t="s">
        <v>63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ht="12.75" hidden="1">
      <c r="D300" t="s">
        <v>63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ht="12.75" hidden="1">
      <c r="D301" t="s">
        <v>63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ht="12.75" hidden="1">
      <c r="D302" t="s">
        <v>63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ht="12.75" hidden="1">
      <c r="D303" t="s">
        <v>63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ht="12.75" hidden="1">
      <c r="D304" t="s">
        <v>63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ht="12.75" hidden="1">
      <c r="D305" t="s">
        <v>63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ht="12.75" hidden="1">
      <c r="D306" t="s">
        <v>63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ht="12.75" hidden="1">
      <c r="D307" t="s">
        <v>63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ht="12.75" hidden="1">
      <c r="D308" t="s">
        <v>63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ht="12.75" hidden="1">
      <c r="D309" t="s">
        <v>63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ht="12.75" hidden="1">
      <c r="D310" t="s">
        <v>63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ht="12.75" hidden="1">
      <c r="D311" t="s">
        <v>63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ht="12.75" hidden="1">
      <c r="D312" t="s">
        <v>63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ht="12.75" hidden="1">
      <c r="D313" t="s">
        <v>63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ht="12.75" hidden="1">
      <c r="D314" t="s">
        <v>63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ht="12.75" hidden="1">
      <c r="D315" t="s">
        <v>63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ht="12.75" hidden="1">
      <c r="D316" t="s">
        <v>63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ht="12.75" hidden="1">
      <c r="D317" t="s">
        <v>63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ht="12.75" hidden="1">
      <c r="D318" t="s">
        <v>63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ht="12.75" hidden="1">
      <c r="D319" t="s">
        <v>63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ht="12.75" hidden="1">
      <c r="D320" t="s">
        <v>63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ht="12.75" hidden="1">
      <c r="D321" t="s">
        <v>63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ht="12.75" hidden="1">
      <c r="D322" t="s">
        <v>63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ht="12.75" hidden="1">
      <c r="D323" t="s">
        <v>64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ht="12.75" hidden="1">
      <c r="D324" t="s">
        <v>64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ht="12.75" hidden="1">
      <c r="D325" t="s">
        <v>64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ht="12.75" hidden="1">
      <c r="D326" t="s">
        <v>64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ht="12.75" hidden="1">
      <c r="D327" t="s">
        <v>64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ht="12.75" hidden="1">
      <c r="D328" t="s">
        <v>64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ht="12.75" hidden="1">
      <c r="D329" t="s">
        <v>64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ht="12.75" hidden="1">
      <c r="D330" t="s">
        <v>64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ht="12.75" hidden="1">
      <c r="D331" t="s">
        <v>64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ht="12.75" hidden="1">
      <c r="D332" t="s">
        <v>64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ht="12.75" hidden="1">
      <c r="D333" t="s">
        <v>64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ht="12.75" hidden="1">
      <c r="D334" t="s">
        <v>64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ht="12.75" hidden="1">
      <c r="D335" t="s">
        <v>64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ht="12.75" hidden="1">
      <c r="D336" t="s">
        <v>64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ht="12.75" hidden="1">
      <c r="D337" t="s">
        <v>64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ht="12.75" hidden="1">
      <c r="D338" t="s">
        <v>64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ht="12.75" hidden="1">
      <c r="D339" t="s">
        <v>64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ht="12.75" hidden="1">
      <c r="D340" t="s">
        <v>64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ht="12.75" hidden="1">
      <c r="D341" t="s">
        <v>64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ht="12.75" hidden="1">
      <c r="D342" t="s">
        <v>64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ht="12.75" hidden="1">
      <c r="D343" t="s">
        <v>64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ht="12.75" hidden="1">
      <c r="D344" t="s">
        <v>64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ht="12.75" hidden="1">
      <c r="D345" t="s">
        <v>64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ht="12.75" hidden="1">
      <c r="D346" t="s">
        <v>64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ht="12.75" hidden="1">
      <c r="D347" t="s">
        <v>64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ht="12.75" hidden="1">
      <c r="D348" t="s">
        <v>64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ht="12.75" hidden="1">
      <c r="D349" t="s">
        <v>64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ht="12.75" hidden="1">
      <c r="D350" t="s">
        <v>64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ht="12.75" hidden="1">
      <c r="D351" t="s">
        <v>64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ht="12.75" hidden="1">
      <c r="D352" t="s">
        <v>64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ht="12.75" hidden="1">
      <c r="D353" t="s">
        <v>64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ht="12.75" hidden="1">
      <c r="D354" t="s">
        <v>64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ht="12.75" hidden="1">
      <c r="D355" t="s">
        <v>64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ht="12.75" hidden="1">
      <c r="D356" t="s">
        <v>64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ht="12.75" hidden="1">
      <c r="D357" t="s">
        <v>64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ht="12.75" hidden="1">
      <c r="D358" t="s">
        <v>64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ht="12.75" hidden="1">
      <c r="D359" t="s">
        <v>64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ht="12.75" hidden="1">
      <c r="D360" t="s">
        <v>64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ht="12.75" hidden="1">
      <c r="D361" t="s">
        <v>64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ht="12.75" hidden="1">
      <c r="D362" t="s">
        <v>64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ht="12.75" hidden="1">
      <c r="D363" t="s">
        <v>64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ht="12.75" hidden="1">
      <c r="D364" t="s">
        <v>64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ht="12.75" hidden="1">
      <c r="D365" t="s">
        <v>64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ht="12.75" hidden="1">
      <c r="D366" t="s">
        <v>64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ht="12.75" hidden="1">
      <c r="D367" t="s">
        <v>64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ht="12.75" hidden="1">
      <c r="D368" t="s">
        <v>58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ht="12.75" hidden="1">
      <c r="D369" t="s">
        <v>58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ht="12.75" hidden="1">
      <c r="D370" t="s">
        <v>58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ht="12.75" hidden="1">
      <c r="D371" t="s">
        <v>58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ht="12.75" hidden="1">
      <c r="D372" t="s">
        <v>58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ht="12.75" hidden="1">
      <c r="D373" t="s">
        <v>58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ht="12.75" hidden="1">
      <c r="D374" t="s">
        <v>58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ht="12.75" hidden="1">
      <c r="D375" t="s">
        <v>58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ht="12.75" hidden="1">
      <c r="D376" t="s">
        <v>58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ht="12.75" hidden="1">
      <c r="D377" t="s">
        <v>58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ht="12.75" hidden="1">
      <c r="D378" t="s">
        <v>58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ht="12.75" hidden="1">
      <c r="D379" t="s">
        <v>58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ht="12.75" hidden="1">
      <c r="D380" t="s">
        <v>58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ht="12.75" hidden="1">
      <c r="D381" t="s">
        <v>58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ht="12.75" hidden="1">
      <c r="D382" t="s">
        <v>58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ht="12.75" hidden="1">
      <c r="D383" t="s">
        <v>58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ht="12.75" hidden="1">
      <c r="D384" t="s">
        <v>58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ht="12.75" hidden="1">
      <c r="D385" t="s">
        <v>58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11" ht="12.75" hidden="1">
      <c r="D386" t="s">
        <v>58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27" t="e">
        <f>#REF!</f>
        <v>#REF!</v>
      </c>
      <c r="K386" s="28" t="e">
        <f>#REF!</f>
        <v>#REF!</v>
      </c>
    </row>
  </sheetData>
  <sheetProtection password="C79A" sheet="1" object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6">
      <selection activeCell="I24" sqref="I24"/>
    </sheetView>
  </sheetViews>
  <sheetFormatPr defaultColWidth="9.140625" defaultRowHeight="12.75"/>
  <cols>
    <col min="1" max="1" width="9.140625" style="46" customWidth="1"/>
    <col min="2" max="2" width="17.57421875" style="46" customWidth="1"/>
    <col min="3" max="3" width="9.140625" style="46" customWidth="1"/>
    <col min="4" max="4" width="16.140625" style="46" customWidth="1"/>
    <col min="5" max="5" width="15.7109375" style="46" customWidth="1"/>
    <col min="6" max="6" width="9.140625" style="46" customWidth="1"/>
    <col min="7" max="7" width="11.7109375" style="46" customWidth="1"/>
    <col min="8" max="8" width="18.28125" style="46" customWidth="1"/>
    <col min="9" max="9" width="14.421875" style="46" customWidth="1"/>
    <col min="10" max="16384" width="9.140625" style="46" customWidth="1"/>
  </cols>
  <sheetData>
    <row r="1" spans="1:12" ht="15.75">
      <c r="A1" s="199" t="s">
        <v>207</v>
      </c>
      <c r="B1" s="199"/>
      <c r="C1" s="199"/>
      <c r="D1" s="45"/>
      <c r="E1" s="45"/>
      <c r="F1" s="45"/>
      <c r="G1" s="45"/>
      <c r="H1" s="45"/>
      <c r="I1" s="45"/>
      <c r="J1" s="45"/>
      <c r="K1" s="45"/>
      <c r="L1" s="45"/>
    </row>
    <row r="2" spans="1:12" ht="12.75">
      <c r="A2" s="200" t="s">
        <v>208</v>
      </c>
      <c r="B2" s="200"/>
      <c r="C2" s="200"/>
      <c r="D2" s="201"/>
      <c r="E2" s="47">
        <v>40909</v>
      </c>
      <c r="F2" s="48"/>
      <c r="G2" s="49" t="s">
        <v>209</v>
      </c>
      <c r="H2" s="47">
        <v>41090</v>
      </c>
      <c r="I2" s="50"/>
      <c r="J2" s="45"/>
      <c r="K2" s="45"/>
      <c r="L2" s="45"/>
    </row>
    <row r="3" spans="1:12" ht="12.75">
      <c r="A3" s="51"/>
      <c r="B3" s="51"/>
      <c r="C3" s="51"/>
      <c r="D3" s="51"/>
      <c r="E3" s="52"/>
      <c r="F3" s="52"/>
      <c r="G3" s="51"/>
      <c r="H3" s="51"/>
      <c r="I3" s="53"/>
      <c r="J3" s="45"/>
      <c r="K3" s="45"/>
      <c r="L3" s="45"/>
    </row>
    <row r="4" spans="1:12" ht="15">
      <c r="A4" s="202" t="s">
        <v>410</v>
      </c>
      <c r="B4" s="202"/>
      <c r="C4" s="202"/>
      <c r="D4" s="202"/>
      <c r="E4" s="202"/>
      <c r="F4" s="202"/>
      <c r="G4" s="202"/>
      <c r="H4" s="202"/>
      <c r="I4" s="202"/>
      <c r="J4" s="45"/>
      <c r="K4" s="45"/>
      <c r="L4" s="45"/>
    </row>
    <row r="5" spans="1:12" ht="12.75">
      <c r="A5" s="54"/>
      <c r="B5" s="54"/>
      <c r="C5" s="54"/>
      <c r="D5" s="55"/>
      <c r="E5" s="56"/>
      <c r="F5" s="57"/>
      <c r="G5" s="58"/>
      <c r="H5" s="59"/>
      <c r="I5" s="60"/>
      <c r="J5" s="45"/>
      <c r="K5" s="45"/>
      <c r="L5" s="45"/>
    </row>
    <row r="6" spans="1:12" ht="12.75">
      <c r="A6" s="177" t="s">
        <v>210</v>
      </c>
      <c r="B6" s="178"/>
      <c r="C6" s="160" t="s">
        <v>394</v>
      </c>
      <c r="D6" s="161"/>
      <c r="E6" s="203"/>
      <c r="F6" s="203"/>
      <c r="G6" s="203"/>
      <c r="H6" s="203"/>
      <c r="I6" s="62"/>
      <c r="J6" s="45"/>
      <c r="K6" s="45"/>
      <c r="L6" s="45"/>
    </row>
    <row r="7" spans="1:12" ht="12.75">
      <c r="A7" s="63"/>
      <c r="B7" s="63"/>
      <c r="C7" s="54"/>
      <c r="D7" s="54"/>
      <c r="E7" s="203"/>
      <c r="F7" s="203"/>
      <c r="G7" s="203"/>
      <c r="H7" s="203"/>
      <c r="I7" s="62"/>
      <c r="J7" s="45"/>
      <c r="K7" s="45"/>
      <c r="L7" s="45"/>
    </row>
    <row r="8" spans="1:12" ht="27" customHeight="1">
      <c r="A8" s="204" t="s">
        <v>211</v>
      </c>
      <c r="B8" s="205"/>
      <c r="C8" s="160" t="s">
        <v>395</v>
      </c>
      <c r="D8" s="161"/>
      <c r="E8" s="203"/>
      <c r="F8" s="203"/>
      <c r="G8" s="203"/>
      <c r="H8" s="203"/>
      <c r="I8" s="55"/>
      <c r="J8" s="45"/>
      <c r="K8" s="45"/>
      <c r="L8" s="45"/>
    </row>
    <row r="9" spans="1:12" ht="12.75">
      <c r="A9" s="64"/>
      <c r="B9" s="64"/>
      <c r="C9" s="65"/>
      <c r="D9" s="54"/>
      <c r="E9" s="54"/>
      <c r="F9" s="54"/>
      <c r="G9" s="54"/>
      <c r="H9" s="54"/>
      <c r="I9" s="54"/>
      <c r="J9" s="45"/>
      <c r="K9" s="45"/>
      <c r="L9" s="45"/>
    </row>
    <row r="10" spans="1:12" ht="12.75" customHeight="1">
      <c r="A10" s="208" t="s">
        <v>212</v>
      </c>
      <c r="B10" s="208"/>
      <c r="C10" s="160" t="s">
        <v>396</v>
      </c>
      <c r="D10" s="161"/>
      <c r="E10" s="54"/>
      <c r="F10" s="54"/>
      <c r="G10" s="54"/>
      <c r="H10" s="54"/>
      <c r="I10" s="54"/>
      <c r="J10" s="45"/>
      <c r="K10" s="45"/>
      <c r="L10" s="45"/>
    </row>
    <row r="11" spans="1:12" ht="12.75">
      <c r="A11" s="208"/>
      <c r="B11" s="208"/>
      <c r="C11" s="54"/>
      <c r="D11" s="54"/>
      <c r="E11" s="54"/>
      <c r="F11" s="54"/>
      <c r="G11" s="54"/>
      <c r="H11" s="54"/>
      <c r="I11" s="54"/>
      <c r="J11" s="45"/>
      <c r="K11" s="45"/>
      <c r="L11" s="45"/>
    </row>
    <row r="12" spans="1:12" ht="12.75">
      <c r="A12" s="177" t="s">
        <v>213</v>
      </c>
      <c r="B12" s="178"/>
      <c r="C12" s="175" t="s">
        <v>397</v>
      </c>
      <c r="D12" s="192"/>
      <c r="E12" s="192"/>
      <c r="F12" s="192"/>
      <c r="G12" s="192"/>
      <c r="H12" s="192"/>
      <c r="I12" s="179"/>
      <c r="J12" s="45"/>
      <c r="K12" s="45"/>
      <c r="L12" s="45"/>
    </row>
    <row r="13" spans="1:12" ht="12.75">
      <c r="A13" s="63"/>
      <c r="B13" s="63"/>
      <c r="C13" s="66"/>
      <c r="D13" s="54"/>
      <c r="E13" s="54"/>
      <c r="F13" s="54"/>
      <c r="G13" s="54"/>
      <c r="H13" s="54"/>
      <c r="I13" s="54"/>
      <c r="J13" s="45"/>
      <c r="K13" s="45"/>
      <c r="L13" s="45"/>
    </row>
    <row r="14" spans="1:12" ht="12.75">
      <c r="A14" s="177" t="s">
        <v>214</v>
      </c>
      <c r="B14" s="178"/>
      <c r="C14" s="206">
        <v>33000</v>
      </c>
      <c r="D14" s="207"/>
      <c r="E14" s="54"/>
      <c r="F14" s="175" t="s">
        <v>398</v>
      </c>
      <c r="G14" s="192"/>
      <c r="H14" s="192"/>
      <c r="I14" s="179"/>
      <c r="J14" s="45"/>
      <c r="K14" s="45"/>
      <c r="L14" s="45"/>
    </row>
    <row r="15" spans="1:12" ht="12.75">
      <c r="A15" s="63"/>
      <c r="B15" s="63"/>
      <c r="C15" s="54"/>
      <c r="D15" s="54"/>
      <c r="E15" s="54"/>
      <c r="F15" s="54"/>
      <c r="G15" s="54"/>
      <c r="H15" s="54"/>
      <c r="I15" s="54"/>
      <c r="J15" s="45"/>
      <c r="K15" s="45"/>
      <c r="L15" s="45"/>
    </row>
    <row r="16" spans="1:12" ht="12.75">
      <c r="A16" s="177" t="s">
        <v>215</v>
      </c>
      <c r="B16" s="178"/>
      <c r="C16" s="175" t="s">
        <v>399</v>
      </c>
      <c r="D16" s="192"/>
      <c r="E16" s="192"/>
      <c r="F16" s="192"/>
      <c r="G16" s="192"/>
      <c r="H16" s="192"/>
      <c r="I16" s="179"/>
      <c r="J16" s="45"/>
      <c r="K16" s="45"/>
      <c r="L16" s="45"/>
    </row>
    <row r="17" spans="1:12" ht="12.75">
      <c r="A17" s="63"/>
      <c r="B17" s="63"/>
      <c r="C17" s="54"/>
      <c r="D17" s="54"/>
      <c r="E17" s="54"/>
      <c r="F17" s="54"/>
      <c r="G17" s="54"/>
      <c r="H17" s="54"/>
      <c r="I17" s="54"/>
      <c r="J17" s="45"/>
      <c r="K17" s="45"/>
      <c r="L17" s="45"/>
    </row>
    <row r="18" spans="1:12" ht="12.75">
      <c r="A18" s="177" t="s">
        <v>216</v>
      </c>
      <c r="B18" s="178"/>
      <c r="C18" s="193" t="s">
        <v>400</v>
      </c>
      <c r="D18" s="194"/>
      <c r="E18" s="194"/>
      <c r="F18" s="194"/>
      <c r="G18" s="194"/>
      <c r="H18" s="194"/>
      <c r="I18" s="195"/>
      <c r="J18" s="45"/>
      <c r="K18" s="45"/>
      <c r="L18" s="45"/>
    </row>
    <row r="19" spans="1:12" ht="12.75">
      <c r="A19" s="63"/>
      <c r="B19" s="63"/>
      <c r="C19" s="66"/>
      <c r="D19" s="54"/>
      <c r="E19" s="54"/>
      <c r="F19" s="54"/>
      <c r="G19" s="54"/>
      <c r="H19" s="54"/>
      <c r="I19" s="54"/>
      <c r="J19" s="45"/>
      <c r="K19" s="45"/>
      <c r="L19" s="45"/>
    </row>
    <row r="20" spans="1:12" ht="12.75">
      <c r="A20" s="177" t="s">
        <v>409</v>
      </c>
      <c r="B20" s="178"/>
      <c r="C20" s="193" t="s">
        <v>401</v>
      </c>
      <c r="D20" s="194"/>
      <c r="E20" s="194"/>
      <c r="F20" s="194"/>
      <c r="G20" s="194"/>
      <c r="H20" s="194"/>
      <c r="I20" s="195"/>
      <c r="J20" s="45"/>
      <c r="K20" s="45"/>
      <c r="L20" s="45"/>
    </row>
    <row r="21" spans="1:12" ht="12.75">
      <c r="A21" s="63"/>
      <c r="B21" s="63"/>
      <c r="C21" s="66"/>
      <c r="D21" s="54"/>
      <c r="E21" s="54"/>
      <c r="F21" s="54"/>
      <c r="G21" s="54"/>
      <c r="H21" s="54"/>
      <c r="I21" s="54"/>
      <c r="J21" s="45"/>
      <c r="K21" s="45"/>
      <c r="L21" s="45"/>
    </row>
    <row r="22" spans="1:12" ht="12.75">
      <c r="A22" s="187" t="s">
        <v>217</v>
      </c>
      <c r="B22" s="196"/>
      <c r="C22" s="67">
        <v>491</v>
      </c>
      <c r="D22" s="175" t="s">
        <v>398</v>
      </c>
      <c r="E22" s="185"/>
      <c r="F22" s="186"/>
      <c r="G22" s="197"/>
      <c r="H22" s="198"/>
      <c r="I22" s="69"/>
      <c r="J22" s="45"/>
      <c r="K22" s="45"/>
      <c r="L22" s="45"/>
    </row>
    <row r="23" spans="1:12" ht="12.75">
      <c r="A23" s="63"/>
      <c r="B23" s="63"/>
      <c r="C23" s="54"/>
      <c r="D23" s="54"/>
      <c r="E23" s="54"/>
      <c r="F23" s="54"/>
      <c r="G23" s="54"/>
      <c r="H23" s="54"/>
      <c r="I23" s="55"/>
      <c r="J23" s="45"/>
      <c r="K23" s="45"/>
      <c r="L23" s="45"/>
    </row>
    <row r="24" spans="1:12" ht="12.75">
      <c r="A24" s="177" t="s">
        <v>218</v>
      </c>
      <c r="B24" s="178"/>
      <c r="C24" s="67">
        <v>10</v>
      </c>
      <c r="D24" s="175" t="s">
        <v>402</v>
      </c>
      <c r="E24" s="185"/>
      <c r="F24" s="185"/>
      <c r="G24" s="186"/>
      <c r="H24" s="61" t="s">
        <v>219</v>
      </c>
      <c r="I24" s="138">
        <v>667</v>
      </c>
      <c r="J24" s="45"/>
      <c r="K24" s="45"/>
      <c r="L24" s="45"/>
    </row>
    <row r="25" spans="1:12" ht="12.75">
      <c r="A25" s="63"/>
      <c r="B25" s="63"/>
      <c r="C25" s="54"/>
      <c r="D25" s="54"/>
      <c r="E25" s="54"/>
      <c r="F25" s="54"/>
      <c r="G25" s="63"/>
      <c r="H25" s="63" t="s">
        <v>220</v>
      </c>
      <c r="I25" s="70"/>
      <c r="J25" s="45"/>
      <c r="K25" s="45"/>
      <c r="L25" s="45"/>
    </row>
    <row r="26" spans="1:12" ht="12.75">
      <c r="A26" s="177" t="s">
        <v>221</v>
      </c>
      <c r="B26" s="178"/>
      <c r="C26" s="71" t="s">
        <v>413</v>
      </c>
      <c r="D26" s="72"/>
      <c r="E26" s="45"/>
      <c r="F26" s="55"/>
      <c r="G26" s="177" t="s">
        <v>222</v>
      </c>
      <c r="H26" s="178"/>
      <c r="I26" s="73" t="s">
        <v>403</v>
      </c>
      <c r="J26" s="45"/>
      <c r="K26" s="45"/>
      <c r="L26" s="45"/>
    </row>
    <row r="27" spans="1:12" ht="12.75">
      <c r="A27" s="63"/>
      <c r="B27" s="63"/>
      <c r="C27" s="54"/>
      <c r="D27" s="55"/>
      <c r="E27" s="55"/>
      <c r="F27" s="55"/>
      <c r="G27" s="55"/>
      <c r="H27" s="54"/>
      <c r="I27" s="74"/>
      <c r="J27" s="45"/>
      <c r="K27" s="45"/>
      <c r="L27" s="45"/>
    </row>
    <row r="28" spans="1:12" ht="12.75">
      <c r="A28" s="187" t="s">
        <v>223</v>
      </c>
      <c r="B28" s="188"/>
      <c r="C28" s="189"/>
      <c r="D28" s="189"/>
      <c r="E28" s="190"/>
      <c r="F28" s="191"/>
      <c r="G28" s="191"/>
      <c r="H28" s="184" t="s">
        <v>224</v>
      </c>
      <c r="I28" s="184"/>
      <c r="J28" s="45"/>
      <c r="K28" s="45"/>
      <c r="L28" s="45"/>
    </row>
    <row r="29" spans="1:12" ht="12.75">
      <c r="A29" s="45"/>
      <c r="B29" s="45"/>
      <c r="C29" s="45"/>
      <c r="D29" s="60"/>
      <c r="E29" s="54"/>
      <c r="F29" s="54"/>
      <c r="G29" s="54"/>
      <c r="H29" s="75"/>
      <c r="I29" s="74"/>
      <c r="J29" s="45"/>
      <c r="K29" s="45"/>
      <c r="L29" s="45"/>
    </row>
    <row r="30" spans="1:12" ht="12.75">
      <c r="A30" s="180" t="s">
        <v>411</v>
      </c>
      <c r="B30" s="180"/>
      <c r="C30" s="180"/>
      <c r="D30" s="180"/>
      <c r="E30" s="181" t="s">
        <v>414</v>
      </c>
      <c r="F30" s="181"/>
      <c r="G30" s="181"/>
      <c r="H30" s="182" t="s">
        <v>412</v>
      </c>
      <c r="I30" s="182"/>
      <c r="J30" s="45"/>
      <c r="K30" s="45"/>
      <c r="L30" s="45"/>
    </row>
    <row r="31" spans="1:12" ht="12.75">
      <c r="A31" s="128"/>
      <c r="B31" s="129"/>
      <c r="C31" s="130"/>
      <c r="D31" s="183"/>
      <c r="E31" s="183"/>
      <c r="F31" s="183"/>
      <c r="G31" s="183"/>
      <c r="H31" s="132"/>
      <c r="I31" s="133"/>
      <c r="J31" s="45"/>
      <c r="K31" s="45"/>
      <c r="L31" s="45"/>
    </row>
    <row r="32" spans="1:12" ht="12.75">
      <c r="A32" s="180" t="s">
        <v>415</v>
      </c>
      <c r="B32" s="180"/>
      <c r="C32" s="180"/>
      <c r="D32" s="180"/>
      <c r="E32" s="181" t="s">
        <v>416</v>
      </c>
      <c r="F32" s="181"/>
      <c r="G32" s="181"/>
      <c r="H32" s="182" t="s">
        <v>417</v>
      </c>
      <c r="I32" s="182"/>
      <c r="J32" s="45"/>
      <c r="K32" s="45"/>
      <c r="L32" s="45"/>
    </row>
    <row r="33" spans="1:12" ht="12.75">
      <c r="A33" s="128"/>
      <c r="B33" s="129"/>
      <c r="C33" s="130"/>
      <c r="D33" s="131"/>
      <c r="E33" s="131"/>
      <c r="F33" s="131"/>
      <c r="G33" s="134"/>
      <c r="H33" s="132"/>
      <c r="I33" s="135"/>
      <c r="J33" s="45"/>
      <c r="K33" s="45"/>
      <c r="L33" s="45"/>
    </row>
    <row r="34" spans="1:12" ht="12.75">
      <c r="A34" s="180" t="s">
        <v>418</v>
      </c>
      <c r="B34" s="180"/>
      <c r="C34" s="180"/>
      <c r="D34" s="180"/>
      <c r="E34" s="181" t="s">
        <v>414</v>
      </c>
      <c r="F34" s="181"/>
      <c r="G34" s="181"/>
      <c r="H34" s="182" t="s">
        <v>419</v>
      </c>
      <c r="I34" s="182"/>
      <c r="J34" s="45"/>
      <c r="K34" s="45"/>
      <c r="L34" s="45"/>
    </row>
    <row r="35" spans="1:12" ht="12.75">
      <c r="A35" s="68"/>
      <c r="B35" s="68"/>
      <c r="C35" s="66"/>
      <c r="D35" s="76"/>
      <c r="E35" s="76"/>
      <c r="F35" s="76"/>
      <c r="G35" s="77"/>
      <c r="H35" s="54"/>
      <c r="I35" s="78"/>
      <c r="J35" s="45"/>
      <c r="K35" s="45"/>
      <c r="L35" s="45"/>
    </row>
    <row r="36" spans="1:12" ht="12.75">
      <c r="A36" s="169"/>
      <c r="B36" s="170"/>
      <c r="C36" s="170"/>
      <c r="D36" s="159"/>
      <c r="E36" s="169"/>
      <c r="F36" s="170"/>
      <c r="G36" s="170"/>
      <c r="H36" s="160"/>
      <c r="I36" s="161"/>
      <c r="J36" s="45"/>
      <c r="K36" s="45"/>
      <c r="L36" s="45"/>
    </row>
    <row r="37" spans="1:12" ht="12.75">
      <c r="A37" s="79"/>
      <c r="B37" s="79"/>
      <c r="C37" s="152"/>
      <c r="D37" s="153"/>
      <c r="E37" s="54"/>
      <c r="F37" s="152"/>
      <c r="G37" s="153"/>
      <c r="H37" s="54"/>
      <c r="I37" s="54"/>
      <c r="J37" s="45"/>
      <c r="K37" s="45"/>
      <c r="L37" s="45"/>
    </row>
    <row r="38" spans="1:12" ht="12.75">
      <c r="A38" s="169"/>
      <c r="B38" s="170"/>
      <c r="C38" s="170"/>
      <c r="D38" s="159"/>
      <c r="E38" s="169"/>
      <c r="F38" s="170"/>
      <c r="G38" s="170"/>
      <c r="H38" s="160"/>
      <c r="I38" s="161"/>
      <c r="J38" s="45"/>
      <c r="K38" s="45"/>
      <c r="L38" s="45"/>
    </row>
    <row r="39" spans="1:12" ht="12.75">
      <c r="A39" s="79"/>
      <c r="B39" s="79"/>
      <c r="C39" s="80"/>
      <c r="D39" s="81"/>
      <c r="E39" s="54"/>
      <c r="F39" s="80"/>
      <c r="G39" s="81"/>
      <c r="H39" s="54"/>
      <c r="I39" s="54"/>
      <c r="J39" s="45"/>
      <c r="K39" s="45"/>
      <c r="L39" s="45"/>
    </row>
    <row r="40" spans="1:12" ht="12.75">
      <c r="A40" s="169"/>
      <c r="B40" s="170"/>
      <c r="C40" s="170"/>
      <c r="D40" s="159"/>
      <c r="E40" s="169"/>
      <c r="F40" s="170"/>
      <c r="G40" s="170"/>
      <c r="H40" s="160"/>
      <c r="I40" s="161"/>
      <c r="J40" s="45"/>
      <c r="K40" s="45"/>
      <c r="L40" s="45"/>
    </row>
    <row r="41" spans="1:12" ht="12.75">
      <c r="A41" s="82"/>
      <c r="B41" s="83"/>
      <c r="C41" s="83"/>
      <c r="D41" s="83"/>
      <c r="E41" s="82"/>
      <c r="F41" s="83"/>
      <c r="G41" s="83"/>
      <c r="H41" s="84"/>
      <c r="I41" s="85"/>
      <c r="J41" s="45"/>
      <c r="K41" s="45"/>
      <c r="L41" s="45"/>
    </row>
    <row r="42" spans="1:12" ht="12.75">
      <c r="A42" s="79"/>
      <c r="B42" s="79"/>
      <c r="C42" s="80"/>
      <c r="D42" s="81"/>
      <c r="E42" s="54"/>
      <c r="F42" s="80"/>
      <c r="G42" s="81"/>
      <c r="H42" s="54"/>
      <c r="I42" s="54"/>
      <c r="J42" s="45"/>
      <c r="K42" s="45"/>
      <c r="L42" s="45"/>
    </row>
    <row r="43" spans="1:12" ht="12.75">
      <c r="A43" s="86"/>
      <c r="B43" s="86"/>
      <c r="C43" s="86"/>
      <c r="D43" s="65"/>
      <c r="E43" s="65"/>
      <c r="F43" s="86"/>
      <c r="G43" s="65"/>
      <c r="H43" s="65"/>
      <c r="I43" s="65"/>
      <c r="J43" s="45"/>
      <c r="K43" s="45"/>
      <c r="L43" s="45"/>
    </row>
    <row r="44" spans="1:12" ht="12.75">
      <c r="A44" s="158" t="s">
        <v>225</v>
      </c>
      <c r="B44" s="155"/>
      <c r="C44" s="160"/>
      <c r="D44" s="161"/>
      <c r="E44" s="55"/>
      <c r="F44" s="175"/>
      <c r="G44" s="170"/>
      <c r="H44" s="170"/>
      <c r="I44" s="159"/>
      <c r="J44" s="45"/>
      <c r="K44" s="45"/>
      <c r="L44" s="45"/>
    </row>
    <row r="45" spans="1:12" ht="12.75">
      <c r="A45" s="79"/>
      <c r="B45" s="79"/>
      <c r="C45" s="152"/>
      <c r="D45" s="153"/>
      <c r="E45" s="54"/>
      <c r="F45" s="152"/>
      <c r="G45" s="154"/>
      <c r="H45" s="87"/>
      <c r="I45" s="87"/>
      <c r="J45" s="45"/>
      <c r="K45" s="45"/>
      <c r="L45" s="45"/>
    </row>
    <row r="46" spans="1:12" ht="12.75">
      <c r="A46" s="158" t="s">
        <v>226</v>
      </c>
      <c r="B46" s="155"/>
      <c r="C46" s="175" t="s">
        <v>404</v>
      </c>
      <c r="D46" s="176"/>
      <c r="E46" s="176"/>
      <c r="F46" s="176"/>
      <c r="G46" s="176"/>
      <c r="H46" s="176"/>
      <c r="I46" s="176"/>
      <c r="J46" s="45"/>
      <c r="K46" s="45"/>
      <c r="L46" s="45"/>
    </row>
    <row r="47" spans="1:12" ht="12.75">
      <c r="A47" s="63"/>
      <c r="B47" s="63"/>
      <c r="C47" s="88" t="s">
        <v>227</v>
      </c>
      <c r="D47" s="55"/>
      <c r="E47" s="55"/>
      <c r="F47" s="55"/>
      <c r="G47" s="55"/>
      <c r="H47" s="55"/>
      <c r="I47" s="55"/>
      <c r="J47" s="45"/>
      <c r="K47" s="45"/>
      <c r="L47" s="45"/>
    </row>
    <row r="48" spans="1:12" ht="12.75">
      <c r="A48" s="158" t="s">
        <v>228</v>
      </c>
      <c r="B48" s="155"/>
      <c r="C48" s="172" t="s">
        <v>405</v>
      </c>
      <c r="D48" s="173"/>
      <c r="E48" s="174"/>
      <c r="F48" s="55"/>
      <c r="G48" s="61" t="s">
        <v>229</v>
      </c>
      <c r="H48" s="172" t="s">
        <v>406</v>
      </c>
      <c r="I48" s="174"/>
      <c r="J48" s="45"/>
      <c r="K48" s="45"/>
      <c r="L48" s="45"/>
    </row>
    <row r="49" spans="1:12" ht="12.75">
      <c r="A49" s="63"/>
      <c r="B49" s="63"/>
      <c r="C49" s="88"/>
      <c r="D49" s="55"/>
      <c r="E49" s="55"/>
      <c r="F49" s="55"/>
      <c r="G49" s="55"/>
      <c r="H49" s="55"/>
      <c r="I49" s="55"/>
      <c r="J49" s="45"/>
      <c r="K49" s="45"/>
      <c r="L49" s="45"/>
    </row>
    <row r="50" spans="1:12" ht="12.75">
      <c r="A50" s="158" t="s">
        <v>230</v>
      </c>
      <c r="B50" s="155"/>
      <c r="C50" s="156" t="s">
        <v>407</v>
      </c>
      <c r="D50" s="157"/>
      <c r="E50" s="157"/>
      <c r="F50" s="157"/>
      <c r="G50" s="157"/>
      <c r="H50" s="157"/>
      <c r="I50" s="151"/>
      <c r="J50" s="45"/>
      <c r="K50" s="45"/>
      <c r="L50" s="45"/>
    </row>
    <row r="51" spans="1:12" ht="12.75">
      <c r="A51" s="63"/>
      <c r="B51" s="63"/>
      <c r="C51" s="55"/>
      <c r="D51" s="55"/>
      <c r="E51" s="55"/>
      <c r="F51" s="55"/>
      <c r="G51" s="55"/>
      <c r="H51" s="55"/>
      <c r="I51" s="55"/>
      <c r="J51" s="45"/>
      <c r="K51" s="45"/>
      <c r="L51" s="45"/>
    </row>
    <row r="52" spans="1:12" ht="12.75">
      <c r="A52" s="177" t="s">
        <v>231</v>
      </c>
      <c r="B52" s="178"/>
      <c r="C52" s="172" t="s">
        <v>408</v>
      </c>
      <c r="D52" s="173"/>
      <c r="E52" s="173"/>
      <c r="F52" s="173"/>
      <c r="G52" s="173"/>
      <c r="H52" s="173"/>
      <c r="I52" s="179"/>
      <c r="J52" s="45"/>
      <c r="K52" s="45"/>
      <c r="L52" s="45"/>
    </row>
    <row r="53" spans="1:12" ht="12.75">
      <c r="A53" s="89"/>
      <c r="B53" s="89"/>
      <c r="C53" s="171" t="s">
        <v>232</v>
      </c>
      <c r="D53" s="171"/>
      <c r="E53" s="171"/>
      <c r="F53" s="171"/>
      <c r="G53" s="171"/>
      <c r="H53" s="171"/>
      <c r="I53" s="51"/>
      <c r="J53" s="45"/>
      <c r="K53" s="45"/>
      <c r="L53" s="45"/>
    </row>
    <row r="54" spans="1:12" ht="12.75">
      <c r="A54" s="89"/>
      <c r="B54" s="89"/>
      <c r="C54" s="90"/>
      <c r="D54" s="90"/>
      <c r="E54" s="90"/>
      <c r="F54" s="90"/>
      <c r="G54" s="90"/>
      <c r="H54" s="90"/>
      <c r="I54" s="51"/>
      <c r="J54" s="45"/>
      <c r="K54" s="45"/>
      <c r="L54" s="45"/>
    </row>
    <row r="55" spans="1:12" ht="12.75">
      <c r="A55" s="89"/>
      <c r="B55" s="162" t="s">
        <v>233</v>
      </c>
      <c r="C55" s="163"/>
      <c r="D55" s="163"/>
      <c r="E55" s="163"/>
      <c r="F55" s="91"/>
      <c r="G55" s="91"/>
      <c r="H55" s="91"/>
      <c r="I55" s="92"/>
      <c r="J55" s="45"/>
      <c r="K55" s="45"/>
      <c r="L55" s="45"/>
    </row>
    <row r="56" spans="1:12" ht="12.75">
      <c r="A56" s="89"/>
      <c r="B56" s="162" t="s">
        <v>234</v>
      </c>
      <c r="C56" s="163"/>
      <c r="D56" s="163"/>
      <c r="E56" s="163"/>
      <c r="F56" s="163"/>
      <c r="G56" s="163"/>
      <c r="H56" s="163"/>
      <c r="I56" s="163"/>
      <c r="J56" s="45"/>
      <c r="K56" s="45"/>
      <c r="L56" s="45"/>
    </row>
    <row r="57" spans="1:12" ht="12.75">
      <c r="A57" s="89"/>
      <c r="B57" s="162" t="s">
        <v>235</v>
      </c>
      <c r="C57" s="163"/>
      <c r="D57" s="163"/>
      <c r="E57" s="163"/>
      <c r="F57" s="163"/>
      <c r="G57" s="163"/>
      <c r="H57" s="163"/>
      <c r="I57" s="92"/>
      <c r="J57" s="45"/>
      <c r="K57" s="45"/>
      <c r="L57" s="45"/>
    </row>
    <row r="58" spans="1:12" ht="12.75">
      <c r="A58" s="89"/>
      <c r="B58" s="162" t="s">
        <v>236</v>
      </c>
      <c r="C58" s="163"/>
      <c r="D58" s="163"/>
      <c r="E58" s="163"/>
      <c r="F58" s="163"/>
      <c r="G58" s="163"/>
      <c r="H58" s="163"/>
      <c r="I58" s="163"/>
      <c r="J58" s="45"/>
      <c r="K58" s="45"/>
      <c r="L58" s="45"/>
    </row>
    <row r="59" spans="1:12" ht="12.75">
      <c r="A59" s="89"/>
      <c r="B59" s="162" t="s">
        <v>237</v>
      </c>
      <c r="C59" s="163"/>
      <c r="D59" s="163"/>
      <c r="E59" s="163"/>
      <c r="F59" s="163"/>
      <c r="G59" s="163"/>
      <c r="H59" s="163"/>
      <c r="I59" s="163"/>
      <c r="J59" s="45"/>
      <c r="K59" s="45"/>
      <c r="L59" s="45"/>
    </row>
    <row r="60" spans="1:12" ht="12.75">
      <c r="A60" s="89"/>
      <c r="B60" s="89"/>
      <c r="C60" s="90"/>
      <c r="D60" s="90"/>
      <c r="E60" s="90"/>
      <c r="F60" s="90"/>
      <c r="G60" s="90"/>
      <c r="H60" s="90"/>
      <c r="I60" s="51"/>
      <c r="J60" s="45"/>
      <c r="K60" s="45"/>
      <c r="L60" s="45"/>
    </row>
    <row r="61" spans="1:12" ht="13.5" thickBot="1">
      <c r="A61" s="93" t="s">
        <v>17</v>
      </c>
      <c r="B61" s="55"/>
      <c r="C61" s="55"/>
      <c r="D61" s="55"/>
      <c r="E61" s="55"/>
      <c r="F61" s="55"/>
      <c r="G61" s="94"/>
      <c r="H61" s="95"/>
      <c r="I61" s="94"/>
      <c r="J61" s="45"/>
      <c r="K61" s="45"/>
      <c r="L61" s="45"/>
    </row>
    <row r="62" spans="1:12" ht="12.75">
      <c r="A62" s="55"/>
      <c r="B62" s="55"/>
      <c r="C62" s="55"/>
      <c r="D62" s="55"/>
      <c r="E62" s="89" t="s">
        <v>21</v>
      </c>
      <c r="F62" s="45"/>
      <c r="G62" s="164" t="s">
        <v>238</v>
      </c>
      <c r="H62" s="165"/>
      <c r="I62" s="166"/>
      <c r="J62" s="45"/>
      <c r="K62" s="45"/>
      <c r="L62" s="45"/>
    </row>
    <row r="63" spans="1:12" ht="12.75">
      <c r="A63" s="96"/>
      <c r="B63" s="96"/>
      <c r="C63" s="60"/>
      <c r="D63" s="60"/>
      <c r="E63" s="60"/>
      <c r="F63" s="60"/>
      <c r="G63" s="167"/>
      <c r="H63" s="168"/>
      <c r="I63" s="60"/>
      <c r="J63" s="45"/>
      <c r="K63" s="45"/>
      <c r="L63" s="45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F37:G37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C37:D37"/>
    <mergeCell ref="A46:B46"/>
    <mergeCell ref="C53:H53"/>
    <mergeCell ref="A48:B48"/>
    <mergeCell ref="C48:E48"/>
    <mergeCell ref="C46:I46"/>
    <mergeCell ref="H48:I48"/>
    <mergeCell ref="A52:B52"/>
    <mergeCell ref="C52:I52"/>
    <mergeCell ref="B59:I59"/>
    <mergeCell ref="G62:I62"/>
    <mergeCell ref="G63:H63"/>
    <mergeCell ref="A40:D40"/>
    <mergeCell ref="E40:G40"/>
    <mergeCell ref="H40:I40"/>
    <mergeCell ref="A50:B50"/>
    <mergeCell ref="C50:I50"/>
    <mergeCell ref="C45:D45"/>
    <mergeCell ref="F45:G45"/>
    <mergeCell ref="B55:E55"/>
    <mergeCell ref="B56:I56"/>
    <mergeCell ref="B57:H57"/>
    <mergeCell ref="B58:I58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PageLayoutView="0" workbookViewId="0" topLeftCell="A68">
      <selection activeCell="K101" sqref="K101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12" t="s">
        <v>156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37"/>
    </row>
    <row r="2" spans="1:12" ht="12.75">
      <c r="A2" s="30"/>
      <c r="B2" s="31"/>
      <c r="C2" s="31"/>
      <c r="D2" s="31"/>
      <c r="E2" s="220" t="s">
        <v>157</v>
      </c>
      <c r="F2" s="221"/>
      <c r="G2" s="222">
        <v>41090</v>
      </c>
      <c r="H2" s="223"/>
      <c r="I2" s="31"/>
      <c r="J2" s="31"/>
      <c r="K2" s="30"/>
      <c r="L2" s="37"/>
    </row>
    <row r="3" spans="1:12" ht="24" customHeight="1" thickBot="1">
      <c r="A3" s="224" t="s">
        <v>111</v>
      </c>
      <c r="B3" s="225"/>
      <c r="C3" s="225"/>
      <c r="D3" s="225"/>
      <c r="E3" s="225"/>
      <c r="F3" s="225"/>
      <c r="G3" s="225"/>
      <c r="H3" s="226"/>
      <c r="I3" s="33" t="s">
        <v>155</v>
      </c>
      <c r="J3" s="44" t="s">
        <v>112</v>
      </c>
      <c r="K3" s="34" t="s">
        <v>113</v>
      </c>
      <c r="L3" s="37"/>
    </row>
    <row r="4" spans="1:12" ht="12.75">
      <c r="A4" s="227">
        <v>1</v>
      </c>
      <c r="B4" s="227"/>
      <c r="C4" s="227"/>
      <c r="D4" s="227"/>
      <c r="E4" s="227"/>
      <c r="F4" s="227"/>
      <c r="G4" s="227"/>
      <c r="H4" s="227"/>
      <c r="I4" s="36">
        <v>2</v>
      </c>
      <c r="J4" s="35">
        <v>3</v>
      </c>
      <c r="K4" s="35">
        <v>4</v>
      </c>
      <c r="L4" s="37"/>
    </row>
    <row r="5" spans="1:12" ht="12.75">
      <c r="A5" s="209" t="s">
        <v>114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1"/>
    </row>
    <row r="6" spans="1:12" ht="12.75" customHeight="1">
      <c r="A6" s="214" t="s">
        <v>115</v>
      </c>
      <c r="B6" s="215"/>
      <c r="C6" s="215"/>
      <c r="D6" s="215"/>
      <c r="E6" s="215"/>
      <c r="F6" s="215"/>
      <c r="G6" s="215"/>
      <c r="H6" s="216"/>
      <c r="I6" s="6">
        <v>1</v>
      </c>
      <c r="J6" s="23"/>
      <c r="K6" s="23"/>
      <c r="L6" s="37"/>
    </row>
    <row r="7" spans="1:12" ht="12.75" customHeight="1">
      <c r="A7" s="217" t="s">
        <v>269</v>
      </c>
      <c r="B7" s="218"/>
      <c r="C7" s="218"/>
      <c r="D7" s="218"/>
      <c r="E7" s="218"/>
      <c r="F7" s="218"/>
      <c r="G7" s="218"/>
      <c r="H7" s="219"/>
      <c r="I7" s="4">
        <v>2</v>
      </c>
      <c r="J7" s="141">
        <f>J8+J15+J25+J34+J38</f>
        <v>700703243</v>
      </c>
      <c r="K7" s="141">
        <f>K8+K15+K25+K34+K38</f>
        <v>686256383</v>
      </c>
      <c r="L7" s="37"/>
    </row>
    <row r="8" spans="1:12" ht="12.75" customHeight="1">
      <c r="A8" s="228" t="s">
        <v>116</v>
      </c>
      <c r="B8" s="229"/>
      <c r="C8" s="229"/>
      <c r="D8" s="229"/>
      <c r="E8" s="229"/>
      <c r="F8" s="229"/>
      <c r="G8" s="229"/>
      <c r="H8" s="230"/>
      <c r="I8" s="4">
        <v>3</v>
      </c>
      <c r="J8" s="136">
        <f>SUM(J9:J14)</f>
        <v>2561187</v>
      </c>
      <c r="K8" s="136">
        <f>SUM(K9:K14)</f>
        <v>8115007</v>
      </c>
      <c r="L8" s="37"/>
    </row>
    <row r="9" spans="1:12" ht="12.75" customHeight="1">
      <c r="A9" s="228" t="s">
        <v>239</v>
      </c>
      <c r="B9" s="229"/>
      <c r="C9" s="229"/>
      <c r="D9" s="229"/>
      <c r="E9" s="229"/>
      <c r="F9" s="229"/>
      <c r="G9" s="229"/>
      <c r="H9" s="230"/>
      <c r="I9" s="4">
        <v>4</v>
      </c>
      <c r="J9" s="24">
        <v>518268</v>
      </c>
      <c r="K9" s="24">
        <v>495651</v>
      </c>
      <c r="L9" s="37"/>
    </row>
    <row r="10" spans="1:12" ht="12.75" customHeight="1">
      <c r="A10" s="228" t="s">
        <v>240</v>
      </c>
      <c r="B10" s="229"/>
      <c r="C10" s="229"/>
      <c r="D10" s="229"/>
      <c r="E10" s="229"/>
      <c r="F10" s="229"/>
      <c r="G10" s="229"/>
      <c r="H10" s="230"/>
      <c r="I10" s="4">
        <v>5</v>
      </c>
      <c r="J10" s="24">
        <v>1326159</v>
      </c>
      <c r="K10" s="24">
        <v>1573253</v>
      </c>
      <c r="L10" s="37"/>
    </row>
    <row r="11" spans="1:12" ht="12.75" customHeight="1">
      <c r="A11" s="228" t="s">
        <v>20</v>
      </c>
      <c r="B11" s="229"/>
      <c r="C11" s="229"/>
      <c r="D11" s="229"/>
      <c r="E11" s="229"/>
      <c r="F11" s="229"/>
      <c r="G11" s="229"/>
      <c r="H11" s="230"/>
      <c r="I11" s="4">
        <v>6</v>
      </c>
      <c r="J11" s="24">
        <v>716760</v>
      </c>
      <c r="K11" s="24">
        <v>5799103</v>
      </c>
      <c r="L11" s="37"/>
    </row>
    <row r="12" spans="1:12" ht="12.75" customHeight="1">
      <c r="A12" s="228" t="s">
        <v>117</v>
      </c>
      <c r="B12" s="229"/>
      <c r="C12" s="229"/>
      <c r="D12" s="229"/>
      <c r="E12" s="229"/>
      <c r="F12" s="229"/>
      <c r="G12" s="229"/>
      <c r="H12" s="230"/>
      <c r="I12" s="4">
        <v>7</v>
      </c>
      <c r="J12" s="24"/>
      <c r="K12" s="24"/>
      <c r="L12" s="37"/>
    </row>
    <row r="13" spans="1:12" ht="12.75" customHeight="1">
      <c r="A13" s="228" t="s">
        <v>390</v>
      </c>
      <c r="B13" s="229"/>
      <c r="C13" s="229"/>
      <c r="D13" s="229"/>
      <c r="E13" s="229"/>
      <c r="F13" s="229"/>
      <c r="G13" s="229"/>
      <c r="H13" s="230"/>
      <c r="I13" s="4">
        <v>8</v>
      </c>
      <c r="J13" s="24"/>
      <c r="K13" s="24">
        <v>247000</v>
      </c>
      <c r="L13" s="37"/>
    </row>
    <row r="14" spans="1:12" ht="12.75" customHeight="1">
      <c r="A14" s="228" t="s">
        <v>118</v>
      </c>
      <c r="B14" s="229"/>
      <c r="C14" s="229"/>
      <c r="D14" s="229"/>
      <c r="E14" s="229"/>
      <c r="F14" s="229"/>
      <c r="G14" s="229"/>
      <c r="H14" s="230"/>
      <c r="I14" s="4">
        <v>9</v>
      </c>
      <c r="J14" s="24"/>
      <c r="K14" s="24"/>
      <c r="L14" s="37"/>
    </row>
    <row r="15" spans="1:12" ht="12.75" customHeight="1">
      <c r="A15" s="228" t="s">
        <v>119</v>
      </c>
      <c r="B15" s="229"/>
      <c r="C15" s="229"/>
      <c r="D15" s="229"/>
      <c r="E15" s="229"/>
      <c r="F15" s="229"/>
      <c r="G15" s="229"/>
      <c r="H15" s="230"/>
      <c r="I15" s="4">
        <v>10</v>
      </c>
      <c r="J15" s="136">
        <f>SUM(J16:J24)</f>
        <v>610109883</v>
      </c>
      <c r="K15" s="136">
        <f>SUM(K16:K24)</f>
        <v>671918800</v>
      </c>
      <c r="L15" s="37"/>
    </row>
    <row r="16" spans="1:13" ht="12.75" customHeight="1">
      <c r="A16" s="228" t="s">
        <v>120</v>
      </c>
      <c r="B16" s="229"/>
      <c r="C16" s="229"/>
      <c r="D16" s="229"/>
      <c r="E16" s="229"/>
      <c r="F16" s="229"/>
      <c r="G16" s="229"/>
      <c r="H16" s="230"/>
      <c r="I16" s="4">
        <v>11</v>
      </c>
      <c r="J16" s="24">
        <v>33729172</v>
      </c>
      <c r="K16" s="24">
        <v>36566577</v>
      </c>
      <c r="L16" s="43">
        <v>1142837000</v>
      </c>
      <c r="M16" s="37" t="s">
        <v>102</v>
      </c>
    </row>
    <row r="17" spans="1:13" ht="12.75" customHeight="1">
      <c r="A17" s="228" t="s">
        <v>121</v>
      </c>
      <c r="B17" s="229"/>
      <c r="C17" s="229"/>
      <c r="D17" s="229"/>
      <c r="E17" s="229"/>
      <c r="F17" s="229"/>
      <c r="G17" s="229"/>
      <c r="H17" s="230"/>
      <c r="I17" s="4">
        <v>12</v>
      </c>
      <c r="J17" s="24">
        <v>208464753</v>
      </c>
      <c r="K17" s="24">
        <v>257852924</v>
      </c>
      <c r="L17" s="43">
        <f>K16+K17</f>
        <v>294419501</v>
      </c>
      <c r="M17" s="37" t="s">
        <v>103</v>
      </c>
    </row>
    <row r="18" spans="1:12" ht="12.75" customHeight="1">
      <c r="A18" s="228" t="s">
        <v>241</v>
      </c>
      <c r="B18" s="229"/>
      <c r="C18" s="229"/>
      <c r="D18" s="229"/>
      <c r="E18" s="229"/>
      <c r="F18" s="229"/>
      <c r="G18" s="229"/>
      <c r="H18" s="230"/>
      <c r="I18" s="4">
        <v>13</v>
      </c>
      <c r="J18" s="24">
        <v>331084051</v>
      </c>
      <c r="K18" s="24">
        <v>329115521</v>
      </c>
      <c r="L18" s="43">
        <f>L16-L17</f>
        <v>848417499</v>
      </c>
    </row>
    <row r="19" spans="1:13" ht="12.75" customHeight="1">
      <c r="A19" s="228" t="s">
        <v>122</v>
      </c>
      <c r="B19" s="229"/>
      <c r="C19" s="229"/>
      <c r="D19" s="229"/>
      <c r="E19" s="229"/>
      <c r="F19" s="229"/>
      <c r="G19" s="229"/>
      <c r="H19" s="230"/>
      <c r="I19" s="4">
        <v>14</v>
      </c>
      <c r="J19" s="24">
        <v>7745791</v>
      </c>
      <c r="K19" s="24">
        <v>8865641</v>
      </c>
      <c r="L19" s="97">
        <f>K18+K19+K23</f>
        <v>338026062</v>
      </c>
      <c r="M19" s="37" t="s">
        <v>103</v>
      </c>
    </row>
    <row r="20" spans="1:13" ht="12.75" customHeight="1">
      <c r="A20" s="228" t="s">
        <v>123</v>
      </c>
      <c r="B20" s="229"/>
      <c r="C20" s="229"/>
      <c r="D20" s="229"/>
      <c r="E20" s="229"/>
      <c r="F20" s="229"/>
      <c r="G20" s="229"/>
      <c r="H20" s="230"/>
      <c r="I20" s="4">
        <v>15</v>
      </c>
      <c r="J20" s="24"/>
      <c r="K20" s="24"/>
      <c r="L20" s="97">
        <v>446076000</v>
      </c>
      <c r="M20" s="37" t="s">
        <v>102</v>
      </c>
    </row>
    <row r="21" spans="1:12" ht="12.75" customHeight="1">
      <c r="A21" s="228" t="s">
        <v>124</v>
      </c>
      <c r="B21" s="229"/>
      <c r="C21" s="229"/>
      <c r="D21" s="229"/>
      <c r="E21" s="229"/>
      <c r="F21" s="229"/>
      <c r="G21" s="229"/>
      <c r="H21" s="230"/>
      <c r="I21" s="4">
        <v>16</v>
      </c>
      <c r="J21" s="24">
        <v>2587429</v>
      </c>
      <c r="K21" s="24">
        <v>4465691</v>
      </c>
      <c r="L21" s="97">
        <f>L20-L19</f>
        <v>108049938</v>
      </c>
    </row>
    <row r="22" spans="1:12" ht="12.75" customHeight="1">
      <c r="A22" s="228" t="s">
        <v>125</v>
      </c>
      <c r="B22" s="229"/>
      <c r="C22" s="229"/>
      <c r="D22" s="229"/>
      <c r="E22" s="229"/>
      <c r="F22" s="229"/>
      <c r="G22" s="229"/>
      <c r="H22" s="230"/>
      <c r="I22" s="4">
        <v>17</v>
      </c>
      <c r="J22" s="24">
        <v>25264121</v>
      </c>
      <c r="K22" s="24">
        <v>33252346</v>
      </c>
      <c r="L22" s="43">
        <f>K21+K22</f>
        <v>37718037</v>
      </c>
    </row>
    <row r="23" spans="1:12" ht="12.75" customHeight="1">
      <c r="A23" s="228" t="s">
        <v>126</v>
      </c>
      <c r="B23" s="229"/>
      <c r="C23" s="229"/>
      <c r="D23" s="229"/>
      <c r="E23" s="229"/>
      <c r="F23" s="229"/>
      <c r="G23" s="229"/>
      <c r="H23" s="230"/>
      <c r="I23" s="4">
        <v>18</v>
      </c>
      <c r="J23" s="24">
        <v>9300</v>
      </c>
      <c r="K23" s="24">
        <v>44900</v>
      </c>
      <c r="L23" s="43">
        <v>53907000</v>
      </c>
    </row>
    <row r="24" spans="1:12" ht="12.75" customHeight="1">
      <c r="A24" s="228" t="s">
        <v>242</v>
      </c>
      <c r="B24" s="229"/>
      <c r="C24" s="229"/>
      <c r="D24" s="229"/>
      <c r="E24" s="229"/>
      <c r="F24" s="229"/>
      <c r="G24" s="229"/>
      <c r="H24" s="230"/>
      <c r="I24" s="4">
        <v>19</v>
      </c>
      <c r="J24" s="24">
        <v>1225266</v>
      </c>
      <c r="K24" s="24">
        <v>1755200</v>
      </c>
      <c r="L24" s="43">
        <f>L22-L23</f>
        <v>-16188963</v>
      </c>
    </row>
    <row r="25" spans="1:12" ht="12.75" customHeight="1">
      <c r="A25" s="228" t="s">
        <v>268</v>
      </c>
      <c r="B25" s="229"/>
      <c r="C25" s="229"/>
      <c r="D25" s="229"/>
      <c r="E25" s="229"/>
      <c r="F25" s="229"/>
      <c r="G25" s="229"/>
      <c r="H25" s="230"/>
      <c r="I25" s="4">
        <v>20</v>
      </c>
      <c r="J25" s="136">
        <f>SUM(J26:J33)</f>
        <v>88007309</v>
      </c>
      <c r="K25" s="136">
        <f>SUM(K26:K33)</f>
        <v>6160746</v>
      </c>
      <c r="L25" s="37"/>
    </row>
    <row r="26" spans="1:12" ht="12.75" customHeight="1">
      <c r="A26" s="228" t="s">
        <v>127</v>
      </c>
      <c r="B26" s="229"/>
      <c r="C26" s="229"/>
      <c r="D26" s="229"/>
      <c r="E26" s="229"/>
      <c r="F26" s="229"/>
      <c r="G26" s="229"/>
      <c r="H26" s="230"/>
      <c r="I26" s="4">
        <v>21</v>
      </c>
      <c r="J26" s="24">
        <v>63166800</v>
      </c>
      <c r="K26" s="24">
        <v>2300000</v>
      </c>
      <c r="L26" s="37"/>
    </row>
    <row r="27" spans="1:12" ht="12.75" customHeight="1">
      <c r="A27" s="228" t="s">
        <v>243</v>
      </c>
      <c r="B27" s="229"/>
      <c r="C27" s="229"/>
      <c r="D27" s="229"/>
      <c r="E27" s="229"/>
      <c r="F27" s="229"/>
      <c r="G27" s="229"/>
      <c r="H27" s="230"/>
      <c r="I27" s="4">
        <v>22</v>
      </c>
      <c r="J27" s="24"/>
      <c r="K27" s="24"/>
      <c r="L27" s="37"/>
    </row>
    <row r="28" spans="1:12" ht="12.75" customHeight="1">
      <c r="A28" s="228" t="s">
        <v>128</v>
      </c>
      <c r="B28" s="229"/>
      <c r="C28" s="229"/>
      <c r="D28" s="229"/>
      <c r="E28" s="229"/>
      <c r="F28" s="229"/>
      <c r="G28" s="229"/>
      <c r="H28" s="230"/>
      <c r="I28" s="4">
        <v>23</v>
      </c>
      <c r="J28" s="24">
        <v>7378475</v>
      </c>
      <c r="K28" s="24">
        <v>2976715</v>
      </c>
      <c r="L28" s="37" t="s">
        <v>105</v>
      </c>
    </row>
    <row r="29" spans="1:12" ht="12.75" customHeight="1">
      <c r="A29" s="228" t="s">
        <v>279</v>
      </c>
      <c r="B29" s="229"/>
      <c r="C29" s="229"/>
      <c r="D29" s="229"/>
      <c r="E29" s="229"/>
      <c r="F29" s="229"/>
      <c r="G29" s="229"/>
      <c r="H29" s="230"/>
      <c r="I29" s="4">
        <v>24</v>
      </c>
      <c r="J29" s="24"/>
      <c r="K29" s="24"/>
      <c r="L29" s="37"/>
    </row>
    <row r="30" spans="1:12" ht="12.75" customHeight="1">
      <c r="A30" s="228" t="s">
        <v>266</v>
      </c>
      <c r="B30" s="229"/>
      <c r="C30" s="229"/>
      <c r="D30" s="229"/>
      <c r="E30" s="229"/>
      <c r="F30" s="229"/>
      <c r="G30" s="229"/>
      <c r="H30" s="230"/>
      <c r="I30" s="4">
        <v>25</v>
      </c>
      <c r="J30" s="24"/>
      <c r="K30" s="24">
        <v>54375</v>
      </c>
      <c r="L30" s="37" t="s">
        <v>104</v>
      </c>
    </row>
    <row r="31" spans="1:12" ht="12.75" customHeight="1">
      <c r="A31" s="228" t="s">
        <v>267</v>
      </c>
      <c r="B31" s="229"/>
      <c r="C31" s="229"/>
      <c r="D31" s="229"/>
      <c r="E31" s="229"/>
      <c r="F31" s="229"/>
      <c r="G31" s="229"/>
      <c r="H31" s="230"/>
      <c r="I31" s="4">
        <v>26</v>
      </c>
      <c r="J31" s="24">
        <v>11209440</v>
      </c>
      <c r="K31" s="24">
        <v>829656</v>
      </c>
      <c r="L31" s="37" t="s">
        <v>106</v>
      </c>
    </row>
    <row r="32" spans="1:12" ht="12.75" customHeight="1">
      <c r="A32" s="228" t="s">
        <v>244</v>
      </c>
      <c r="B32" s="229"/>
      <c r="C32" s="229"/>
      <c r="D32" s="229"/>
      <c r="E32" s="229"/>
      <c r="F32" s="229"/>
      <c r="G32" s="229"/>
      <c r="H32" s="230"/>
      <c r="I32" s="4">
        <v>27</v>
      </c>
      <c r="J32" s="24"/>
      <c r="K32" s="24"/>
      <c r="L32" s="37"/>
    </row>
    <row r="33" spans="1:12" ht="12.75" customHeight="1">
      <c r="A33" s="228" t="s">
        <v>280</v>
      </c>
      <c r="B33" s="229"/>
      <c r="C33" s="229"/>
      <c r="D33" s="229"/>
      <c r="E33" s="229"/>
      <c r="F33" s="229"/>
      <c r="G33" s="229"/>
      <c r="H33" s="230"/>
      <c r="I33" s="4">
        <v>28</v>
      </c>
      <c r="J33" s="24">
        <v>6252594</v>
      </c>
      <c r="K33" s="24"/>
      <c r="L33" s="37"/>
    </row>
    <row r="34" spans="1:12" ht="12.75" customHeight="1">
      <c r="A34" s="228" t="s">
        <v>391</v>
      </c>
      <c r="B34" s="229"/>
      <c r="C34" s="229"/>
      <c r="D34" s="229"/>
      <c r="E34" s="229"/>
      <c r="F34" s="229"/>
      <c r="G34" s="229"/>
      <c r="H34" s="230"/>
      <c r="I34" s="4">
        <v>29</v>
      </c>
      <c r="J34" s="136">
        <f>SUM(J35:J37)</f>
        <v>24864</v>
      </c>
      <c r="K34" s="136">
        <f>SUM(K35:K37)</f>
        <v>61830</v>
      </c>
      <c r="L34" s="37"/>
    </row>
    <row r="35" spans="1:12" ht="12.75" customHeight="1">
      <c r="A35" s="228" t="s">
        <v>129</v>
      </c>
      <c r="B35" s="229"/>
      <c r="C35" s="229"/>
      <c r="D35" s="229"/>
      <c r="E35" s="229"/>
      <c r="F35" s="229"/>
      <c r="G35" s="229"/>
      <c r="H35" s="230"/>
      <c r="I35" s="4">
        <v>30</v>
      </c>
      <c r="J35" s="24"/>
      <c r="K35" s="24"/>
      <c r="L35" s="37"/>
    </row>
    <row r="36" spans="1:12" ht="12.75" customHeight="1">
      <c r="A36" s="228" t="s">
        <v>245</v>
      </c>
      <c r="B36" s="229"/>
      <c r="C36" s="229"/>
      <c r="D36" s="229"/>
      <c r="E36" s="229"/>
      <c r="F36" s="229"/>
      <c r="G36" s="229"/>
      <c r="H36" s="230"/>
      <c r="I36" s="4">
        <v>31</v>
      </c>
      <c r="J36" s="24">
        <v>24864</v>
      </c>
      <c r="K36" s="24">
        <v>24509</v>
      </c>
      <c r="L36" s="37"/>
    </row>
    <row r="37" spans="1:12" ht="12.75" customHeight="1">
      <c r="A37" s="228" t="s">
        <v>130</v>
      </c>
      <c r="B37" s="229"/>
      <c r="C37" s="229"/>
      <c r="D37" s="229"/>
      <c r="E37" s="229"/>
      <c r="F37" s="229"/>
      <c r="G37" s="229"/>
      <c r="H37" s="230"/>
      <c r="I37" s="4">
        <v>32</v>
      </c>
      <c r="J37" s="24"/>
      <c r="K37" s="24">
        <v>37321</v>
      </c>
      <c r="L37" s="37"/>
    </row>
    <row r="38" spans="1:12" ht="12.75" customHeight="1">
      <c r="A38" s="228" t="s">
        <v>131</v>
      </c>
      <c r="B38" s="229"/>
      <c r="C38" s="229"/>
      <c r="D38" s="229"/>
      <c r="E38" s="229"/>
      <c r="F38" s="229"/>
      <c r="G38" s="229"/>
      <c r="H38" s="230"/>
      <c r="I38" s="4">
        <v>33</v>
      </c>
      <c r="J38" s="24"/>
      <c r="K38" s="24"/>
      <c r="L38" s="37"/>
    </row>
    <row r="39" spans="1:12" ht="12.75" customHeight="1">
      <c r="A39" s="231" t="s">
        <v>270</v>
      </c>
      <c r="B39" s="232"/>
      <c r="C39" s="232"/>
      <c r="D39" s="232"/>
      <c r="E39" s="232"/>
      <c r="F39" s="232"/>
      <c r="G39" s="232"/>
      <c r="H39" s="233"/>
      <c r="I39" s="4">
        <v>34</v>
      </c>
      <c r="J39" s="141">
        <f>J40+J48+J55+J63</f>
        <v>899086337</v>
      </c>
      <c r="K39" s="141">
        <f>K40+K48+K55+K63</f>
        <v>819155206</v>
      </c>
      <c r="L39" s="37"/>
    </row>
    <row r="40" spans="1:12" ht="12.75" customHeight="1">
      <c r="A40" s="228" t="s">
        <v>271</v>
      </c>
      <c r="B40" s="229"/>
      <c r="C40" s="229"/>
      <c r="D40" s="229"/>
      <c r="E40" s="229"/>
      <c r="F40" s="229"/>
      <c r="G40" s="229"/>
      <c r="H40" s="230"/>
      <c r="I40" s="4">
        <v>35</v>
      </c>
      <c r="J40" s="136">
        <f>SUM(J41:J47)</f>
        <v>480650927</v>
      </c>
      <c r="K40" s="136">
        <f>SUM(K41:K47)</f>
        <v>436230855</v>
      </c>
      <c r="L40" s="37" t="s">
        <v>107</v>
      </c>
    </row>
    <row r="41" spans="1:12" ht="12.75" customHeight="1">
      <c r="A41" s="228" t="s">
        <v>132</v>
      </c>
      <c r="B41" s="229"/>
      <c r="C41" s="229"/>
      <c r="D41" s="229"/>
      <c r="E41" s="229"/>
      <c r="F41" s="229"/>
      <c r="G41" s="229"/>
      <c r="H41" s="230"/>
      <c r="I41" s="4">
        <v>36</v>
      </c>
      <c r="J41" s="24">
        <v>48399921</v>
      </c>
      <c r="K41" s="24">
        <v>54835119</v>
      </c>
      <c r="L41" s="37"/>
    </row>
    <row r="42" spans="1:12" ht="12.75" customHeight="1">
      <c r="A42" s="228" t="s">
        <v>133</v>
      </c>
      <c r="B42" s="229"/>
      <c r="C42" s="229"/>
      <c r="D42" s="229"/>
      <c r="E42" s="229"/>
      <c r="F42" s="229"/>
      <c r="G42" s="229"/>
      <c r="H42" s="230"/>
      <c r="I42" s="4">
        <v>37</v>
      </c>
      <c r="J42" s="24"/>
      <c r="K42" s="24">
        <v>56211693</v>
      </c>
      <c r="L42" s="37"/>
    </row>
    <row r="43" spans="1:12" ht="12.75" customHeight="1">
      <c r="A43" s="228" t="s">
        <v>264</v>
      </c>
      <c r="B43" s="229"/>
      <c r="C43" s="229"/>
      <c r="D43" s="229"/>
      <c r="E43" s="229"/>
      <c r="F43" s="229"/>
      <c r="G43" s="229"/>
      <c r="H43" s="230"/>
      <c r="I43" s="4">
        <v>38</v>
      </c>
      <c r="J43" s="24">
        <v>405945345</v>
      </c>
      <c r="K43" s="24">
        <v>275822652</v>
      </c>
      <c r="L43" s="37"/>
    </row>
    <row r="44" spans="1:12" ht="12.75" customHeight="1">
      <c r="A44" s="228" t="s">
        <v>281</v>
      </c>
      <c r="B44" s="229"/>
      <c r="C44" s="229"/>
      <c r="D44" s="229"/>
      <c r="E44" s="229"/>
      <c r="F44" s="229"/>
      <c r="G44" s="229"/>
      <c r="H44" s="230"/>
      <c r="I44" s="4">
        <v>39</v>
      </c>
      <c r="J44" s="24">
        <v>8743623</v>
      </c>
      <c r="K44" s="24">
        <v>32815310</v>
      </c>
      <c r="L44" s="37"/>
    </row>
    <row r="45" spans="1:12" ht="12.75" customHeight="1">
      <c r="A45" s="228" t="s">
        <v>265</v>
      </c>
      <c r="B45" s="229"/>
      <c r="C45" s="229"/>
      <c r="D45" s="229"/>
      <c r="E45" s="229"/>
      <c r="F45" s="229"/>
      <c r="G45" s="229"/>
      <c r="H45" s="230"/>
      <c r="I45" s="4">
        <v>40</v>
      </c>
      <c r="J45" s="24">
        <v>17562038</v>
      </c>
      <c r="K45" s="24">
        <v>16546081</v>
      </c>
      <c r="L45" s="37"/>
    </row>
    <row r="46" spans="1:12" ht="12.75" customHeight="1">
      <c r="A46" s="228" t="s">
        <v>282</v>
      </c>
      <c r="B46" s="229"/>
      <c r="C46" s="229"/>
      <c r="D46" s="229"/>
      <c r="E46" s="229"/>
      <c r="F46" s="229"/>
      <c r="G46" s="229"/>
      <c r="H46" s="230"/>
      <c r="I46" s="4">
        <v>41</v>
      </c>
      <c r="J46" s="24"/>
      <c r="K46" s="24"/>
      <c r="L46" s="37"/>
    </row>
    <row r="47" spans="1:12" ht="12.75" customHeight="1">
      <c r="A47" s="228" t="s">
        <v>272</v>
      </c>
      <c r="B47" s="229"/>
      <c r="C47" s="229"/>
      <c r="D47" s="229"/>
      <c r="E47" s="229"/>
      <c r="F47" s="229"/>
      <c r="G47" s="229"/>
      <c r="H47" s="230"/>
      <c r="I47" s="4">
        <v>42</v>
      </c>
      <c r="J47" s="24"/>
      <c r="K47" s="24"/>
      <c r="L47" s="37"/>
    </row>
    <row r="48" spans="1:12" ht="12.75" customHeight="1">
      <c r="A48" s="228" t="s">
        <v>273</v>
      </c>
      <c r="B48" s="229"/>
      <c r="C48" s="229"/>
      <c r="D48" s="229"/>
      <c r="E48" s="229"/>
      <c r="F48" s="229"/>
      <c r="G48" s="229"/>
      <c r="H48" s="230"/>
      <c r="I48" s="4">
        <v>43</v>
      </c>
      <c r="J48" s="136">
        <f>SUM(J49:J54)</f>
        <v>247477072</v>
      </c>
      <c r="K48" s="136">
        <f>SUM(K49:K54)</f>
        <v>262253276</v>
      </c>
      <c r="L48" s="37"/>
    </row>
    <row r="49" spans="1:12" ht="12.75" customHeight="1">
      <c r="A49" s="228" t="s">
        <v>134</v>
      </c>
      <c r="B49" s="229"/>
      <c r="C49" s="229"/>
      <c r="D49" s="229"/>
      <c r="E49" s="229"/>
      <c r="F49" s="229"/>
      <c r="G49" s="229"/>
      <c r="H49" s="230"/>
      <c r="I49" s="4">
        <v>44</v>
      </c>
      <c r="J49" s="24">
        <v>33424549</v>
      </c>
      <c r="K49" s="24">
        <v>18484146</v>
      </c>
      <c r="L49" s="37"/>
    </row>
    <row r="50" spans="1:12" ht="12.75" customHeight="1">
      <c r="A50" s="228" t="s">
        <v>283</v>
      </c>
      <c r="B50" s="229"/>
      <c r="C50" s="229"/>
      <c r="D50" s="229"/>
      <c r="E50" s="229"/>
      <c r="F50" s="229"/>
      <c r="G50" s="229"/>
      <c r="H50" s="230"/>
      <c r="I50" s="4">
        <v>45</v>
      </c>
      <c r="J50" s="24">
        <v>143844580</v>
      </c>
      <c r="K50" s="24">
        <v>205715905</v>
      </c>
      <c r="L50" s="37" t="s">
        <v>102</v>
      </c>
    </row>
    <row r="51" spans="1:12" ht="12.75" customHeight="1">
      <c r="A51" s="228" t="s">
        <v>135</v>
      </c>
      <c r="B51" s="229"/>
      <c r="C51" s="229"/>
      <c r="D51" s="229"/>
      <c r="E51" s="229"/>
      <c r="F51" s="229"/>
      <c r="G51" s="229"/>
      <c r="H51" s="230"/>
      <c r="I51" s="4">
        <v>46</v>
      </c>
      <c r="J51" s="24"/>
      <c r="K51" s="24"/>
      <c r="L51" s="37"/>
    </row>
    <row r="52" spans="1:12" ht="12.75" customHeight="1">
      <c r="A52" s="228" t="s">
        <v>136</v>
      </c>
      <c r="B52" s="229"/>
      <c r="C52" s="229"/>
      <c r="D52" s="229"/>
      <c r="E52" s="229"/>
      <c r="F52" s="229"/>
      <c r="G52" s="229"/>
      <c r="H52" s="230"/>
      <c r="I52" s="4">
        <v>47</v>
      </c>
      <c r="J52" s="24">
        <v>20182</v>
      </c>
      <c r="K52" s="24">
        <v>51276</v>
      </c>
      <c r="L52" s="37"/>
    </row>
    <row r="53" spans="1:12" ht="12.75" customHeight="1">
      <c r="A53" s="228" t="s">
        <v>137</v>
      </c>
      <c r="B53" s="229"/>
      <c r="C53" s="229"/>
      <c r="D53" s="229"/>
      <c r="E53" s="229"/>
      <c r="F53" s="229"/>
      <c r="G53" s="229"/>
      <c r="H53" s="230"/>
      <c r="I53" s="4">
        <v>48</v>
      </c>
      <c r="J53" s="24">
        <v>69998437</v>
      </c>
      <c r="K53" s="24">
        <v>37675564</v>
      </c>
      <c r="L53" s="37"/>
    </row>
    <row r="54" spans="1:12" ht="12.75" customHeight="1">
      <c r="A54" s="228" t="s">
        <v>138</v>
      </c>
      <c r="B54" s="229"/>
      <c r="C54" s="229"/>
      <c r="D54" s="229"/>
      <c r="E54" s="229"/>
      <c r="F54" s="229"/>
      <c r="G54" s="229"/>
      <c r="H54" s="230"/>
      <c r="I54" s="4">
        <v>49</v>
      </c>
      <c r="J54" s="24">
        <v>189324</v>
      </c>
      <c r="K54" s="24">
        <v>326385</v>
      </c>
      <c r="L54" s="37"/>
    </row>
    <row r="55" spans="1:12" ht="12.75" customHeight="1">
      <c r="A55" s="228" t="s">
        <v>274</v>
      </c>
      <c r="B55" s="229"/>
      <c r="C55" s="229"/>
      <c r="D55" s="229"/>
      <c r="E55" s="229"/>
      <c r="F55" s="229"/>
      <c r="G55" s="229"/>
      <c r="H55" s="230"/>
      <c r="I55" s="4">
        <v>50</v>
      </c>
      <c r="J55" s="136">
        <f>SUM(J56:J62)</f>
        <v>143164104</v>
      </c>
      <c r="K55" s="136">
        <f>SUM(K56:K62)</f>
        <v>103300726</v>
      </c>
      <c r="L55" s="37"/>
    </row>
    <row r="56" spans="1:12" ht="12.75" customHeight="1">
      <c r="A56" s="228" t="s">
        <v>284</v>
      </c>
      <c r="B56" s="229"/>
      <c r="C56" s="229"/>
      <c r="D56" s="229"/>
      <c r="E56" s="229"/>
      <c r="F56" s="229"/>
      <c r="G56" s="229"/>
      <c r="H56" s="230"/>
      <c r="I56" s="4">
        <v>51</v>
      </c>
      <c r="J56" s="24"/>
      <c r="K56" s="24"/>
      <c r="L56" s="37"/>
    </row>
    <row r="57" spans="1:12" ht="12.75" customHeight="1">
      <c r="A57" s="228" t="s">
        <v>246</v>
      </c>
      <c r="B57" s="229"/>
      <c r="C57" s="229"/>
      <c r="D57" s="229"/>
      <c r="E57" s="229"/>
      <c r="F57" s="229"/>
      <c r="G57" s="229"/>
      <c r="H57" s="230"/>
      <c r="I57" s="4">
        <v>52</v>
      </c>
      <c r="J57" s="24">
        <v>8803709</v>
      </c>
      <c r="K57" s="24">
        <v>1072692</v>
      </c>
      <c r="L57" s="37"/>
    </row>
    <row r="58" spans="1:12" ht="12.75" customHeight="1">
      <c r="A58" s="228" t="s">
        <v>139</v>
      </c>
      <c r="B58" s="229"/>
      <c r="C58" s="229"/>
      <c r="D58" s="229"/>
      <c r="E58" s="229"/>
      <c r="F58" s="229"/>
      <c r="G58" s="229"/>
      <c r="H58" s="230"/>
      <c r="I58" s="4">
        <v>53</v>
      </c>
      <c r="J58" s="24"/>
      <c r="K58" s="24"/>
      <c r="L58" s="37"/>
    </row>
    <row r="59" spans="1:12" ht="12.75" customHeight="1">
      <c r="A59" s="228" t="s">
        <v>279</v>
      </c>
      <c r="B59" s="229"/>
      <c r="C59" s="229"/>
      <c r="D59" s="229"/>
      <c r="E59" s="229"/>
      <c r="F59" s="229"/>
      <c r="G59" s="229"/>
      <c r="H59" s="230"/>
      <c r="I59" s="4">
        <v>54</v>
      </c>
      <c r="J59" s="24"/>
      <c r="K59" s="24"/>
      <c r="L59" s="37" t="s">
        <v>108</v>
      </c>
    </row>
    <row r="60" spans="1:12" ht="12.75" customHeight="1">
      <c r="A60" s="228" t="s">
        <v>266</v>
      </c>
      <c r="B60" s="229"/>
      <c r="C60" s="229"/>
      <c r="D60" s="229"/>
      <c r="E60" s="229"/>
      <c r="F60" s="229"/>
      <c r="G60" s="229"/>
      <c r="H60" s="230"/>
      <c r="I60" s="4">
        <v>55</v>
      </c>
      <c r="J60" s="24">
        <v>39779361</v>
      </c>
      <c r="K60" s="24">
        <v>45246250</v>
      </c>
      <c r="L60" s="37" t="s">
        <v>109</v>
      </c>
    </row>
    <row r="61" spans="1:12" ht="12.75" customHeight="1">
      <c r="A61" s="228" t="s">
        <v>277</v>
      </c>
      <c r="B61" s="229"/>
      <c r="C61" s="229"/>
      <c r="D61" s="229"/>
      <c r="E61" s="229"/>
      <c r="F61" s="229"/>
      <c r="G61" s="229"/>
      <c r="H61" s="230"/>
      <c r="I61" s="4">
        <v>56</v>
      </c>
      <c r="J61" s="24">
        <v>46428978</v>
      </c>
      <c r="K61" s="24">
        <v>56956504</v>
      </c>
      <c r="L61" s="37"/>
    </row>
    <row r="62" spans="1:12" ht="12.75" customHeight="1">
      <c r="A62" s="228" t="s">
        <v>140</v>
      </c>
      <c r="B62" s="229"/>
      <c r="C62" s="229"/>
      <c r="D62" s="229"/>
      <c r="E62" s="229"/>
      <c r="F62" s="229"/>
      <c r="G62" s="229"/>
      <c r="H62" s="230"/>
      <c r="I62" s="4">
        <v>57</v>
      </c>
      <c r="J62" s="24">
        <v>48152056</v>
      </c>
      <c r="K62" s="24">
        <v>25280</v>
      </c>
      <c r="L62" s="37" t="s">
        <v>110</v>
      </c>
    </row>
    <row r="63" spans="1:12" ht="12.75" customHeight="1">
      <c r="A63" s="228" t="s">
        <v>247</v>
      </c>
      <c r="B63" s="229"/>
      <c r="C63" s="229"/>
      <c r="D63" s="229"/>
      <c r="E63" s="229"/>
      <c r="F63" s="229"/>
      <c r="G63" s="229"/>
      <c r="H63" s="230"/>
      <c r="I63" s="4">
        <v>58</v>
      </c>
      <c r="J63" s="24">
        <v>27794234</v>
      </c>
      <c r="K63" s="24">
        <v>17370349</v>
      </c>
      <c r="L63" s="37"/>
    </row>
    <row r="64" spans="1:13" ht="12.75" customHeight="1">
      <c r="A64" s="231" t="s">
        <v>141</v>
      </c>
      <c r="B64" s="232"/>
      <c r="C64" s="232"/>
      <c r="D64" s="232"/>
      <c r="E64" s="232"/>
      <c r="F64" s="232"/>
      <c r="G64" s="232"/>
      <c r="H64" s="233"/>
      <c r="I64" s="4">
        <v>59</v>
      </c>
      <c r="J64" s="148">
        <v>2516731</v>
      </c>
      <c r="K64" s="148">
        <v>7345572</v>
      </c>
      <c r="L64" s="37"/>
      <c r="M64" s="9"/>
    </row>
    <row r="65" spans="1:12" ht="12.75" customHeight="1">
      <c r="A65" s="231" t="s">
        <v>276</v>
      </c>
      <c r="B65" s="232"/>
      <c r="C65" s="232"/>
      <c r="D65" s="232"/>
      <c r="E65" s="232"/>
      <c r="F65" s="232"/>
      <c r="G65" s="232"/>
      <c r="H65" s="233"/>
      <c r="I65" s="4">
        <v>60</v>
      </c>
      <c r="J65" s="141">
        <f>J6+J7+J39+J64</f>
        <v>1602306311</v>
      </c>
      <c r="K65" s="141">
        <f>K6+K7+K39+K64</f>
        <v>1512757161</v>
      </c>
      <c r="L65" s="37"/>
    </row>
    <row r="66" spans="1:12" ht="12.75" customHeight="1" thickBot="1">
      <c r="A66" s="234" t="s">
        <v>275</v>
      </c>
      <c r="B66" s="235"/>
      <c r="C66" s="235"/>
      <c r="D66" s="235"/>
      <c r="E66" s="235"/>
      <c r="F66" s="235"/>
      <c r="G66" s="235"/>
      <c r="H66" s="236"/>
      <c r="I66" s="7">
        <v>61</v>
      </c>
      <c r="J66" s="150">
        <v>882103298</v>
      </c>
      <c r="K66" s="149">
        <v>819145062</v>
      </c>
      <c r="L66" s="37"/>
    </row>
    <row r="67" spans="1:12" ht="12.75">
      <c r="A67" s="240" t="s">
        <v>248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2"/>
    </row>
    <row r="68" spans="1:25" ht="12.75" customHeight="1">
      <c r="A68" s="214" t="s">
        <v>278</v>
      </c>
      <c r="B68" s="215"/>
      <c r="C68" s="215"/>
      <c r="D68" s="215"/>
      <c r="E68" s="215"/>
      <c r="F68" s="215"/>
      <c r="G68" s="215"/>
      <c r="H68" s="216"/>
      <c r="I68" s="6">
        <v>62</v>
      </c>
      <c r="J68" s="145">
        <f>J69+J70+J71+J77+J78+J81+J84</f>
        <v>624482442</v>
      </c>
      <c r="K68" s="145">
        <f>K69+K70+K71+K77+K78+K81+K84</f>
        <v>566045879</v>
      </c>
      <c r="L68" s="37"/>
      <c r="Y68" s="9"/>
    </row>
    <row r="69" spans="1:25" ht="12.75" customHeight="1">
      <c r="A69" s="237" t="s">
        <v>143</v>
      </c>
      <c r="B69" s="238"/>
      <c r="C69" s="238"/>
      <c r="D69" s="238"/>
      <c r="E69" s="238"/>
      <c r="F69" s="238"/>
      <c r="G69" s="238"/>
      <c r="H69" s="239"/>
      <c r="I69" s="4">
        <v>63</v>
      </c>
      <c r="J69" s="24">
        <v>249600060</v>
      </c>
      <c r="K69" s="24">
        <v>249600060</v>
      </c>
      <c r="L69" s="37"/>
      <c r="M69" s="9"/>
      <c r="Y69" s="9"/>
    </row>
    <row r="70" spans="1:13" ht="12.75" customHeight="1">
      <c r="A70" s="237" t="s">
        <v>144</v>
      </c>
      <c r="B70" s="238"/>
      <c r="C70" s="238"/>
      <c r="D70" s="238"/>
      <c r="E70" s="238"/>
      <c r="F70" s="238"/>
      <c r="G70" s="238"/>
      <c r="H70" s="239"/>
      <c r="I70" s="4">
        <v>64</v>
      </c>
      <c r="J70" s="24">
        <v>9064213</v>
      </c>
      <c r="K70" s="24">
        <v>9464213</v>
      </c>
      <c r="L70" s="37"/>
      <c r="M70" s="9"/>
    </row>
    <row r="71" spans="1:12" ht="12.75" customHeight="1">
      <c r="A71" s="237" t="s">
        <v>145</v>
      </c>
      <c r="B71" s="238"/>
      <c r="C71" s="238"/>
      <c r="D71" s="238"/>
      <c r="E71" s="238"/>
      <c r="F71" s="238"/>
      <c r="G71" s="238"/>
      <c r="H71" s="239"/>
      <c r="I71" s="4">
        <v>65</v>
      </c>
      <c r="J71" s="136">
        <f>J72+J73-J74+J75+J76</f>
        <v>19389313</v>
      </c>
      <c r="K71" s="136">
        <f>K72+K73-K74+K75+K76</f>
        <v>19389313</v>
      </c>
      <c r="L71" s="37"/>
    </row>
    <row r="72" spans="1:13" ht="12.75" customHeight="1">
      <c r="A72" s="237" t="s">
        <v>249</v>
      </c>
      <c r="B72" s="238"/>
      <c r="C72" s="238"/>
      <c r="D72" s="238"/>
      <c r="E72" s="238"/>
      <c r="F72" s="238"/>
      <c r="G72" s="238"/>
      <c r="H72" s="239"/>
      <c r="I72" s="4">
        <v>66</v>
      </c>
      <c r="J72" s="24">
        <v>12480003</v>
      </c>
      <c r="K72" s="24">
        <v>12480003</v>
      </c>
      <c r="L72" s="37"/>
      <c r="M72" s="9"/>
    </row>
    <row r="73" spans="1:12" ht="12.75" customHeight="1">
      <c r="A73" s="237" t="s">
        <v>146</v>
      </c>
      <c r="B73" s="238"/>
      <c r="C73" s="238"/>
      <c r="D73" s="238"/>
      <c r="E73" s="238"/>
      <c r="F73" s="238"/>
      <c r="G73" s="238"/>
      <c r="H73" s="239"/>
      <c r="I73" s="4">
        <v>67</v>
      </c>
      <c r="J73" s="24">
        <v>43866670</v>
      </c>
      <c r="K73" s="24">
        <v>43866670</v>
      </c>
      <c r="L73" s="37"/>
    </row>
    <row r="74" spans="1:12" ht="12.75" customHeight="1">
      <c r="A74" s="237" t="s">
        <v>285</v>
      </c>
      <c r="B74" s="238"/>
      <c r="C74" s="238"/>
      <c r="D74" s="238"/>
      <c r="E74" s="238"/>
      <c r="F74" s="238"/>
      <c r="G74" s="238"/>
      <c r="H74" s="239"/>
      <c r="I74" s="4">
        <v>68</v>
      </c>
      <c r="J74" s="24">
        <v>36957360</v>
      </c>
      <c r="K74" s="24">
        <v>36957360</v>
      </c>
      <c r="L74" s="37"/>
    </row>
    <row r="75" spans="1:12" ht="12.75" customHeight="1">
      <c r="A75" s="237" t="s">
        <v>147</v>
      </c>
      <c r="B75" s="238"/>
      <c r="C75" s="238"/>
      <c r="D75" s="238"/>
      <c r="E75" s="238"/>
      <c r="F75" s="238"/>
      <c r="G75" s="238"/>
      <c r="H75" s="239"/>
      <c r="I75" s="4">
        <v>69</v>
      </c>
      <c r="J75" s="24"/>
      <c r="K75" s="24"/>
      <c r="L75" s="37"/>
    </row>
    <row r="76" spans="1:12" ht="12.75" customHeight="1">
      <c r="A76" s="237" t="s">
        <v>148</v>
      </c>
      <c r="B76" s="238"/>
      <c r="C76" s="238"/>
      <c r="D76" s="238"/>
      <c r="E76" s="238"/>
      <c r="F76" s="238"/>
      <c r="G76" s="238"/>
      <c r="H76" s="239"/>
      <c r="I76" s="4">
        <v>70</v>
      </c>
      <c r="J76" s="24"/>
      <c r="K76" s="24"/>
      <c r="L76" s="97">
        <f>K76-J76</f>
        <v>0</v>
      </c>
    </row>
    <row r="77" spans="1:12" ht="12.75" customHeight="1">
      <c r="A77" s="237" t="s">
        <v>149</v>
      </c>
      <c r="B77" s="238"/>
      <c r="C77" s="238"/>
      <c r="D77" s="238"/>
      <c r="E77" s="238"/>
      <c r="F77" s="238"/>
      <c r="G77" s="238"/>
      <c r="H77" s="239"/>
      <c r="I77" s="4">
        <v>71</v>
      </c>
      <c r="J77" s="24">
        <v>874338</v>
      </c>
      <c r="K77" s="24">
        <v>1228290</v>
      </c>
      <c r="L77" s="97">
        <v>1083194.47</v>
      </c>
    </row>
    <row r="78" spans="1:12" ht="12.75" customHeight="1">
      <c r="A78" s="237" t="s">
        <v>392</v>
      </c>
      <c r="B78" s="238"/>
      <c r="C78" s="238"/>
      <c r="D78" s="238"/>
      <c r="E78" s="238"/>
      <c r="F78" s="238"/>
      <c r="G78" s="238"/>
      <c r="H78" s="239"/>
      <c r="I78" s="4">
        <v>72</v>
      </c>
      <c r="J78" s="136">
        <f>J79-J80</f>
        <v>130952109</v>
      </c>
      <c r="K78" s="136">
        <f>K79-K80</f>
        <v>212741442</v>
      </c>
      <c r="L78" s="97">
        <f>L76+L77</f>
        <v>1083194.47</v>
      </c>
    </row>
    <row r="79" spans="1:13" ht="12.75" customHeight="1">
      <c r="A79" s="237" t="s">
        <v>286</v>
      </c>
      <c r="B79" s="238"/>
      <c r="C79" s="238"/>
      <c r="D79" s="238"/>
      <c r="E79" s="238"/>
      <c r="F79" s="238"/>
      <c r="G79" s="238"/>
      <c r="H79" s="239"/>
      <c r="I79" s="4">
        <v>73</v>
      </c>
      <c r="J79" s="24">
        <v>130952109</v>
      </c>
      <c r="K79" s="24">
        <v>212741442</v>
      </c>
      <c r="L79" s="37"/>
      <c r="M79" s="9"/>
    </row>
    <row r="80" spans="1:12" ht="12.75" customHeight="1">
      <c r="A80" s="237" t="s">
        <v>287</v>
      </c>
      <c r="B80" s="238"/>
      <c r="C80" s="238"/>
      <c r="D80" s="238"/>
      <c r="E80" s="238"/>
      <c r="F80" s="238"/>
      <c r="G80" s="238"/>
      <c r="H80" s="239"/>
      <c r="I80" s="4">
        <v>74</v>
      </c>
      <c r="J80" s="24"/>
      <c r="K80" s="24"/>
      <c r="L80" s="37"/>
    </row>
    <row r="81" spans="1:12" ht="12.75" customHeight="1">
      <c r="A81" s="237" t="s">
        <v>393</v>
      </c>
      <c r="B81" s="238"/>
      <c r="C81" s="238"/>
      <c r="D81" s="238"/>
      <c r="E81" s="238"/>
      <c r="F81" s="238"/>
      <c r="G81" s="238"/>
      <c r="H81" s="239"/>
      <c r="I81" s="4">
        <v>75</v>
      </c>
      <c r="J81" s="136">
        <f>J82-J83</f>
        <v>128257928</v>
      </c>
      <c r="K81" s="136">
        <f>K82-K83</f>
        <v>43770259</v>
      </c>
      <c r="L81" s="43" t="e">
        <f>K81-#REF!</f>
        <v>#REF!</v>
      </c>
    </row>
    <row r="82" spans="1:13" ht="12.75" customHeight="1">
      <c r="A82" s="237" t="s">
        <v>288</v>
      </c>
      <c r="B82" s="238"/>
      <c r="C82" s="238"/>
      <c r="D82" s="238"/>
      <c r="E82" s="238"/>
      <c r="F82" s="238"/>
      <c r="G82" s="238"/>
      <c r="H82" s="239"/>
      <c r="I82" s="4">
        <v>76</v>
      </c>
      <c r="J82" s="24">
        <v>128257928</v>
      </c>
      <c r="K82" s="24">
        <v>43770259</v>
      </c>
      <c r="L82" s="37"/>
      <c r="M82" s="9"/>
    </row>
    <row r="83" spans="1:12" ht="12.75" customHeight="1">
      <c r="A83" s="237" t="s">
        <v>289</v>
      </c>
      <c r="B83" s="238"/>
      <c r="C83" s="238"/>
      <c r="D83" s="238"/>
      <c r="E83" s="238"/>
      <c r="F83" s="238"/>
      <c r="G83" s="238"/>
      <c r="H83" s="239"/>
      <c r="I83" s="4">
        <v>77</v>
      </c>
      <c r="J83" s="24"/>
      <c r="K83" s="24"/>
      <c r="L83" s="37"/>
    </row>
    <row r="84" spans="1:12" ht="12.75" customHeight="1">
      <c r="A84" s="228" t="s">
        <v>150</v>
      </c>
      <c r="B84" s="229"/>
      <c r="C84" s="229"/>
      <c r="D84" s="229"/>
      <c r="E84" s="229"/>
      <c r="F84" s="229"/>
      <c r="G84" s="229"/>
      <c r="H84" s="230"/>
      <c r="I84" s="4">
        <v>78</v>
      </c>
      <c r="J84" s="24">
        <v>86344481</v>
      </c>
      <c r="K84" s="24">
        <v>29852302</v>
      </c>
      <c r="L84" s="37"/>
    </row>
    <row r="85" spans="1:12" ht="12.75" customHeight="1">
      <c r="A85" s="231" t="s">
        <v>293</v>
      </c>
      <c r="B85" s="232"/>
      <c r="C85" s="232"/>
      <c r="D85" s="232"/>
      <c r="E85" s="232"/>
      <c r="F85" s="232"/>
      <c r="G85" s="232"/>
      <c r="H85" s="233"/>
      <c r="I85" s="4">
        <v>79</v>
      </c>
      <c r="J85" s="141">
        <f>SUM(J86:J88)</f>
        <v>55955921</v>
      </c>
      <c r="K85" s="141">
        <f>SUM(K86:K88)</f>
        <v>55955921</v>
      </c>
      <c r="L85" s="37"/>
    </row>
    <row r="86" spans="1:12" ht="12.75" customHeight="1">
      <c r="A86" s="228" t="s">
        <v>290</v>
      </c>
      <c r="B86" s="229"/>
      <c r="C86" s="229"/>
      <c r="D86" s="229"/>
      <c r="E86" s="229"/>
      <c r="F86" s="229"/>
      <c r="G86" s="229"/>
      <c r="H86" s="230"/>
      <c r="I86" s="4">
        <v>80</v>
      </c>
      <c r="J86" s="24"/>
      <c r="K86" s="24"/>
      <c r="L86" s="37"/>
    </row>
    <row r="87" spans="1:12" ht="12.75" customHeight="1">
      <c r="A87" s="228" t="s">
        <v>292</v>
      </c>
      <c r="B87" s="229"/>
      <c r="C87" s="229"/>
      <c r="D87" s="229"/>
      <c r="E87" s="229"/>
      <c r="F87" s="229"/>
      <c r="G87" s="229"/>
      <c r="H87" s="230"/>
      <c r="I87" s="4">
        <v>81</v>
      </c>
      <c r="J87" s="24"/>
      <c r="K87" s="24"/>
      <c r="L87" s="37"/>
    </row>
    <row r="88" spans="1:12" ht="12.75" customHeight="1">
      <c r="A88" s="228" t="s">
        <v>291</v>
      </c>
      <c r="B88" s="229"/>
      <c r="C88" s="229"/>
      <c r="D88" s="229"/>
      <c r="E88" s="229"/>
      <c r="F88" s="229"/>
      <c r="G88" s="229"/>
      <c r="H88" s="230"/>
      <c r="I88" s="4">
        <v>82</v>
      </c>
      <c r="J88" s="24">
        <v>55955921</v>
      </c>
      <c r="K88" s="24">
        <v>55955921</v>
      </c>
      <c r="L88" s="37"/>
    </row>
    <row r="89" spans="1:12" ht="12.75" customHeight="1">
      <c r="A89" s="231" t="s">
        <v>294</v>
      </c>
      <c r="B89" s="232"/>
      <c r="C89" s="232"/>
      <c r="D89" s="232"/>
      <c r="E89" s="232"/>
      <c r="F89" s="232"/>
      <c r="G89" s="232"/>
      <c r="H89" s="233"/>
      <c r="I89" s="4">
        <v>83</v>
      </c>
      <c r="J89" s="141">
        <f>SUM(J90:J98)</f>
        <v>253375825</v>
      </c>
      <c r="K89" s="141">
        <f>SUM(K90:K98)</f>
        <v>227469793</v>
      </c>
      <c r="L89" s="37"/>
    </row>
    <row r="90" spans="1:12" ht="12.75" customHeight="1">
      <c r="A90" s="228" t="s">
        <v>151</v>
      </c>
      <c r="B90" s="229"/>
      <c r="C90" s="229"/>
      <c r="D90" s="229"/>
      <c r="E90" s="229"/>
      <c r="F90" s="229"/>
      <c r="G90" s="229"/>
      <c r="H90" s="230"/>
      <c r="I90" s="4">
        <v>84</v>
      </c>
      <c r="J90" s="24"/>
      <c r="K90" s="24"/>
      <c r="L90" s="37"/>
    </row>
    <row r="91" spans="1:12" ht="12.75" customHeight="1">
      <c r="A91" s="228" t="s">
        <v>250</v>
      </c>
      <c r="B91" s="229"/>
      <c r="C91" s="229"/>
      <c r="D91" s="229"/>
      <c r="E91" s="229"/>
      <c r="F91" s="229"/>
      <c r="G91" s="229"/>
      <c r="H91" s="230"/>
      <c r="I91" s="4">
        <v>85</v>
      </c>
      <c r="J91" s="24">
        <v>16985496</v>
      </c>
      <c r="K91" s="24">
        <v>15148905</v>
      </c>
      <c r="L91" s="37"/>
    </row>
    <row r="92" spans="1:12" ht="12.75" customHeight="1">
      <c r="A92" s="228" t="s">
        <v>152</v>
      </c>
      <c r="B92" s="229"/>
      <c r="C92" s="229"/>
      <c r="D92" s="229"/>
      <c r="E92" s="229"/>
      <c r="F92" s="229"/>
      <c r="G92" s="229"/>
      <c r="H92" s="230"/>
      <c r="I92" s="4">
        <v>86</v>
      </c>
      <c r="J92" s="24">
        <v>235854987</v>
      </c>
      <c r="K92" s="24">
        <v>211793564</v>
      </c>
      <c r="L92" s="37"/>
    </row>
    <row r="93" spans="1:12" ht="12.75" customHeight="1">
      <c r="A93" s="228" t="s">
        <v>295</v>
      </c>
      <c r="B93" s="229"/>
      <c r="C93" s="229"/>
      <c r="D93" s="229"/>
      <c r="E93" s="229"/>
      <c r="F93" s="229"/>
      <c r="G93" s="229"/>
      <c r="H93" s="230"/>
      <c r="I93" s="4">
        <v>87</v>
      </c>
      <c r="J93" s="24"/>
      <c r="K93" s="24"/>
      <c r="L93" s="37"/>
    </row>
    <row r="94" spans="1:12" ht="12.75" customHeight="1">
      <c r="A94" s="228" t="s">
        <v>251</v>
      </c>
      <c r="B94" s="229"/>
      <c r="C94" s="229"/>
      <c r="D94" s="229"/>
      <c r="E94" s="229"/>
      <c r="F94" s="229"/>
      <c r="G94" s="229"/>
      <c r="H94" s="230"/>
      <c r="I94" s="4">
        <v>88</v>
      </c>
      <c r="J94" s="24"/>
      <c r="K94" s="24"/>
      <c r="L94" s="37"/>
    </row>
    <row r="95" spans="1:12" ht="12.75" customHeight="1">
      <c r="A95" s="228" t="s">
        <v>296</v>
      </c>
      <c r="B95" s="229"/>
      <c r="C95" s="229"/>
      <c r="D95" s="229"/>
      <c r="E95" s="229"/>
      <c r="F95" s="229"/>
      <c r="G95" s="229"/>
      <c r="H95" s="230"/>
      <c r="I95" s="4">
        <v>89</v>
      </c>
      <c r="J95" s="24"/>
      <c r="K95" s="24"/>
      <c r="L95" s="37"/>
    </row>
    <row r="96" spans="1:12" ht="12.75" customHeight="1">
      <c r="A96" s="228" t="s">
        <v>298</v>
      </c>
      <c r="B96" s="229"/>
      <c r="C96" s="229"/>
      <c r="D96" s="229"/>
      <c r="E96" s="229"/>
      <c r="F96" s="229"/>
      <c r="G96" s="229"/>
      <c r="H96" s="230"/>
      <c r="I96" s="4">
        <v>90</v>
      </c>
      <c r="J96" s="24"/>
      <c r="K96" s="24"/>
      <c r="L96" s="37"/>
    </row>
    <row r="97" spans="1:12" ht="12.75" customHeight="1">
      <c r="A97" s="228" t="s">
        <v>306</v>
      </c>
      <c r="B97" s="229"/>
      <c r="C97" s="229"/>
      <c r="D97" s="229"/>
      <c r="E97" s="229"/>
      <c r="F97" s="229"/>
      <c r="G97" s="229"/>
      <c r="H97" s="230"/>
      <c r="I97" s="4">
        <v>91</v>
      </c>
      <c r="J97" s="24">
        <v>535342</v>
      </c>
      <c r="K97" s="24">
        <v>527324</v>
      </c>
      <c r="L97" s="37"/>
    </row>
    <row r="98" spans="1:12" ht="12.75" customHeight="1">
      <c r="A98" s="228" t="s">
        <v>307</v>
      </c>
      <c r="B98" s="229"/>
      <c r="C98" s="229"/>
      <c r="D98" s="229"/>
      <c r="E98" s="229"/>
      <c r="F98" s="229"/>
      <c r="G98" s="229"/>
      <c r="H98" s="230"/>
      <c r="I98" s="4">
        <v>92</v>
      </c>
      <c r="J98" s="24"/>
      <c r="K98" s="24"/>
      <c r="L98" s="37"/>
    </row>
    <row r="99" spans="1:12" ht="12.75" customHeight="1">
      <c r="A99" s="231" t="s">
        <v>297</v>
      </c>
      <c r="B99" s="232"/>
      <c r="C99" s="232"/>
      <c r="D99" s="232"/>
      <c r="E99" s="232"/>
      <c r="F99" s="232"/>
      <c r="G99" s="232"/>
      <c r="H99" s="233"/>
      <c r="I99" s="4">
        <v>93</v>
      </c>
      <c r="J99" s="141">
        <f>SUM(J100:J111)</f>
        <v>655216468</v>
      </c>
      <c r="K99" s="141">
        <f>SUM(K100:K111)</f>
        <v>661865839</v>
      </c>
      <c r="L99" s="37"/>
    </row>
    <row r="100" spans="1:12" ht="12.75" customHeight="1">
      <c r="A100" s="228" t="s">
        <v>151</v>
      </c>
      <c r="B100" s="229"/>
      <c r="C100" s="229"/>
      <c r="D100" s="229"/>
      <c r="E100" s="229"/>
      <c r="F100" s="229"/>
      <c r="G100" s="229"/>
      <c r="H100" s="230"/>
      <c r="I100" s="4">
        <v>94</v>
      </c>
      <c r="J100" s="24">
        <v>2258095</v>
      </c>
      <c r="K100" s="24">
        <v>4724683</v>
      </c>
      <c r="L100" s="37"/>
    </row>
    <row r="101" spans="1:12" ht="12.75" customHeight="1">
      <c r="A101" s="228" t="s">
        <v>250</v>
      </c>
      <c r="B101" s="229"/>
      <c r="C101" s="229"/>
      <c r="D101" s="229"/>
      <c r="E101" s="229"/>
      <c r="F101" s="229"/>
      <c r="G101" s="229"/>
      <c r="H101" s="230"/>
      <c r="I101" s="4">
        <v>95</v>
      </c>
      <c r="J101" s="24">
        <v>6198874</v>
      </c>
      <c r="K101" s="24">
        <v>77055936</v>
      </c>
      <c r="L101" s="37"/>
    </row>
    <row r="102" spans="1:12" ht="12.75" customHeight="1">
      <c r="A102" s="228" t="s">
        <v>152</v>
      </c>
      <c r="B102" s="229"/>
      <c r="C102" s="229"/>
      <c r="D102" s="229"/>
      <c r="E102" s="229"/>
      <c r="F102" s="229"/>
      <c r="G102" s="229"/>
      <c r="H102" s="230"/>
      <c r="I102" s="4">
        <v>96</v>
      </c>
      <c r="J102" s="24">
        <v>67377410</v>
      </c>
      <c r="K102" s="24">
        <v>137039698</v>
      </c>
      <c r="L102" s="37"/>
    </row>
    <row r="103" spans="1:12" ht="12.75" customHeight="1">
      <c r="A103" s="228" t="s">
        <v>295</v>
      </c>
      <c r="B103" s="229"/>
      <c r="C103" s="229"/>
      <c r="D103" s="229"/>
      <c r="E103" s="229"/>
      <c r="F103" s="229"/>
      <c r="G103" s="229"/>
      <c r="H103" s="230"/>
      <c r="I103" s="4">
        <v>97</v>
      </c>
      <c r="J103" s="24">
        <v>264959247</v>
      </c>
      <c r="K103" s="24">
        <v>140888380</v>
      </c>
      <c r="L103" s="37"/>
    </row>
    <row r="104" spans="1:12" ht="12.75" customHeight="1">
      <c r="A104" s="228" t="s">
        <v>251</v>
      </c>
      <c r="B104" s="229"/>
      <c r="C104" s="229"/>
      <c r="D104" s="229"/>
      <c r="E104" s="229"/>
      <c r="F104" s="229"/>
      <c r="G104" s="229"/>
      <c r="H104" s="230"/>
      <c r="I104" s="4">
        <v>98</v>
      </c>
      <c r="J104" s="24">
        <v>303159725</v>
      </c>
      <c r="K104" s="24">
        <v>269855157</v>
      </c>
      <c r="L104" s="37"/>
    </row>
    <row r="105" spans="1:12" ht="12.75" customHeight="1">
      <c r="A105" s="228" t="s">
        <v>296</v>
      </c>
      <c r="B105" s="229"/>
      <c r="C105" s="229"/>
      <c r="D105" s="229"/>
      <c r="E105" s="229"/>
      <c r="F105" s="229"/>
      <c r="G105" s="229"/>
      <c r="H105" s="230"/>
      <c r="I105" s="4">
        <v>99</v>
      </c>
      <c r="J105" s="24"/>
      <c r="K105" s="24">
        <v>13540426</v>
      </c>
      <c r="L105" s="37"/>
    </row>
    <row r="106" spans="1:12" ht="12.75" customHeight="1">
      <c r="A106" s="228" t="s">
        <v>298</v>
      </c>
      <c r="B106" s="229"/>
      <c r="C106" s="229"/>
      <c r="D106" s="229"/>
      <c r="E106" s="229"/>
      <c r="F106" s="229"/>
      <c r="G106" s="229"/>
      <c r="H106" s="230"/>
      <c r="I106" s="4">
        <v>100</v>
      </c>
      <c r="J106" s="24"/>
      <c r="K106" s="24"/>
      <c r="L106" s="37"/>
    </row>
    <row r="107" spans="1:12" ht="12.75" customHeight="1">
      <c r="A107" s="228" t="s">
        <v>299</v>
      </c>
      <c r="B107" s="229"/>
      <c r="C107" s="229"/>
      <c r="D107" s="229"/>
      <c r="E107" s="229"/>
      <c r="F107" s="229"/>
      <c r="G107" s="229"/>
      <c r="H107" s="230"/>
      <c r="I107" s="4">
        <v>101</v>
      </c>
      <c r="J107" s="24">
        <v>4517795</v>
      </c>
      <c r="K107" s="24">
        <v>4547684</v>
      </c>
      <c r="L107" s="37"/>
    </row>
    <row r="108" spans="1:13" ht="12.75" customHeight="1">
      <c r="A108" s="228" t="s">
        <v>300</v>
      </c>
      <c r="B108" s="229"/>
      <c r="C108" s="229"/>
      <c r="D108" s="229"/>
      <c r="E108" s="229"/>
      <c r="F108" s="229"/>
      <c r="G108" s="229"/>
      <c r="H108" s="230"/>
      <c r="I108" s="4">
        <v>102</v>
      </c>
      <c r="J108" s="24">
        <v>5004257</v>
      </c>
      <c r="K108" s="24">
        <v>12770137</v>
      </c>
      <c r="L108" s="37"/>
      <c r="M108" s="9"/>
    </row>
    <row r="109" spans="1:12" ht="12.75" customHeight="1">
      <c r="A109" s="228" t="s">
        <v>301</v>
      </c>
      <c r="B109" s="229"/>
      <c r="C109" s="229"/>
      <c r="D109" s="229"/>
      <c r="E109" s="229"/>
      <c r="F109" s="229"/>
      <c r="G109" s="229"/>
      <c r="H109" s="230"/>
      <c r="I109" s="4">
        <v>103</v>
      </c>
      <c r="J109" s="24">
        <v>11874</v>
      </c>
      <c r="K109" s="24">
        <v>20740</v>
      </c>
      <c r="L109" s="37"/>
    </row>
    <row r="110" spans="1:13" ht="12.75" customHeight="1">
      <c r="A110" s="228" t="s">
        <v>303</v>
      </c>
      <c r="B110" s="229"/>
      <c r="C110" s="229"/>
      <c r="D110" s="229"/>
      <c r="E110" s="229"/>
      <c r="F110" s="229"/>
      <c r="G110" s="229"/>
      <c r="H110" s="230"/>
      <c r="I110" s="4">
        <v>104</v>
      </c>
      <c r="J110" s="24"/>
      <c r="K110" s="24"/>
      <c r="L110" s="37"/>
      <c r="M110" s="9"/>
    </row>
    <row r="111" spans="1:12" ht="12.75" customHeight="1">
      <c r="A111" s="228" t="s">
        <v>302</v>
      </c>
      <c r="B111" s="229"/>
      <c r="C111" s="229"/>
      <c r="D111" s="229"/>
      <c r="E111" s="229"/>
      <c r="F111" s="229"/>
      <c r="G111" s="229"/>
      <c r="H111" s="230"/>
      <c r="I111" s="4">
        <v>105</v>
      </c>
      <c r="J111" s="24">
        <v>1729191</v>
      </c>
      <c r="K111" s="24">
        <v>1422998</v>
      </c>
      <c r="L111" s="37"/>
    </row>
    <row r="112" spans="1:12" ht="12.75" customHeight="1">
      <c r="A112" s="231" t="s">
        <v>305</v>
      </c>
      <c r="B112" s="232"/>
      <c r="C112" s="232"/>
      <c r="D112" s="232"/>
      <c r="E112" s="232"/>
      <c r="F112" s="232"/>
      <c r="G112" s="232"/>
      <c r="H112" s="233"/>
      <c r="I112" s="4">
        <v>106</v>
      </c>
      <c r="J112" s="148">
        <v>13275655</v>
      </c>
      <c r="K112" s="148">
        <v>1419729</v>
      </c>
      <c r="L112" s="37"/>
    </row>
    <row r="113" spans="1:13" ht="12.75" customHeight="1">
      <c r="A113" s="231" t="s">
        <v>304</v>
      </c>
      <c r="B113" s="232"/>
      <c r="C113" s="232"/>
      <c r="D113" s="232"/>
      <c r="E113" s="232"/>
      <c r="F113" s="232"/>
      <c r="G113" s="232"/>
      <c r="H113" s="233"/>
      <c r="I113" s="4">
        <v>107</v>
      </c>
      <c r="J113" s="141">
        <f>J68+J85+J89+J99+J112</f>
        <v>1602306311</v>
      </c>
      <c r="K113" s="141">
        <f>K68+K85+K89+K99+K112</f>
        <v>1512757161</v>
      </c>
      <c r="L113" s="37"/>
      <c r="M113" s="9"/>
    </row>
    <row r="114" spans="1:13" ht="12.75" customHeight="1">
      <c r="A114" s="246" t="s">
        <v>142</v>
      </c>
      <c r="B114" s="247"/>
      <c r="C114" s="247"/>
      <c r="D114" s="247"/>
      <c r="E114" s="247"/>
      <c r="F114" s="247"/>
      <c r="G114" s="247"/>
      <c r="H114" s="248"/>
      <c r="I114" s="5">
        <v>108</v>
      </c>
      <c r="J114" s="149">
        <v>882103298</v>
      </c>
      <c r="K114" s="149">
        <v>819145062</v>
      </c>
      <c r="L114" s="37"/>
      <c r="M114" s="9"/>
    </row>
    <row r="115" spans="1:12" ht="12.75" customHeight="1">
      <c r="A115" s="209" t="s">
        <v>153</v>
      </c>
      <c r="B115" s="249"/>
      <c r="C115" s="249"/>
      <c r="D115" s="249"/>
      <c r="E115" s="249"/>
      <c r="F115" s="249"/>
      <c r="G115" s="249"/>
      <c r="H115" s="249"/>
      <c r="I115" s="250"/>
      <c r="J115" s="250"/>
      <c r="K115" s="250"/>
      <c r="L115" s="251"/>
    </row>
    <row r="116" spans="1:12" ht="12.75" customHeight="1">
      <c r="A116" s="214" t="s">
        <v>154</v>
      </c>
      <c r="B116" s="215"/>
      <c r="C116" s="215"/>
      <c r="D116" s="215"/>
      <c r="E116" s="215"/>
      <c r="F116" s="215"/>
      <c r="G116" s="215"/>
      <c r="H116" s="215"/>
      <c r="I116" s="252"/>
      <c r="J116" s="252"/>
      <c r="K116" s="252"/>
      <c r="L116" s="253"/>
    </row>
    <row r="117" spans="1:13" ht="12.75" customHeight="1">
      <c r="A117" s="237" t="s">
        <v>388</v>
      </c>
      <c r="B117" s="238"/>
      <c r="C117" s="238"/>
      <c r="D117" s="238"/>
      <c r="E117" s="238"/>
      <c r="F117" s="238"/>
      <c r="G117" s="238"/>
      <c r="H117" s="239"/>
      <c r="I117" s="4">
        <v>109</v>
      </c>
      <c r="J117" s="24">
        <v>538137961</v>
      </c>
      <c r="K117" s="24">
        <v>536193577</v>
      </c>
      <c r="L117" s="37"/>
      <c r="M117" s="9"/>
    </row>
    <row r="118" spans="1:12" ht="12.75" customHeight="1">
      <c r="A118" s="243" t="s">
        <v>389</v>
      </c>
      <c r="B118" s="244"/>
      <c r="C118" s="244"/>
      <c r="D118" s="244"/>
      <c r="E118" s="244"/>
      <c r="F118" s="244"/>
      <c r="G118" s="244"/>
      <c r="H118" s="245"/>
      <c r="I118" s="7">
        <v>110</v>
      </c>
      <c r="J118" s="25">
        <v>86344481</v>
      </c>
      <c r="K118" s="25">
        <v>29852302</v>
      </c>
      <c r="L118" s="37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6">
    <dataValidation type="whole" operator="greaterThanOrEqual" allowBlank="1" showInputMessage="1" showErrorMessage="1" errorTitle="Pogrešan unos" error="Mogu se unijeti samo cjelobrojne pozitivne vrijednosti." sqref="J78:J83 J7:J66 J69 J71:J76 J85:J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">
      <formula1>999999999999</formula1>
    </dataValidation>
    <dataValidation type="whole" operator="notEqual" allowBlank="1" showInputMessage="1" showErrorMessage="1" errorTitle="Pogrešan unos" error="Mogu se unijeti samo cjelobrojne vrijednosti." sqref="J117:K118 J84">
      <formula1>999999999999</formula1>
    </dataValidation>
    <dataValidation allowBlank="1" sqref="J6 K6:K66 K68:K114"/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34">
      <selection activeCell="P56" sqref="P56:P57"/>
    </sheetView>
  </sheetViews>
  <sheetFormatPr defaultColWidth="9.140625" defaultRowHeight="12.75"/>
  <cols>
    <col min="1" max="7" width="9.140625" style="110" customWidth="1"/>
    <col min="8" max="8" width="10.57421875" style="110" customWidth="1"/>
    <col min="9" max="9" width="9.140625" style="110" customWidth="1"/>
    <col min="10" max="10" width="10.7109375" style="110" customWidth="1"/>
    <col min="11" max="11" width="10.00390625" style="110" customWidth="1"/>
    <col min="12" max="12" width="10.7109375" style="110" customWidth="1"/>
    <col min="13" max="13" width="10.28125" style="110" customWidth="1"/>
    <col min="14" max="16384" width="9.140625" style="110" customWidth="1"/>
  </cols>
  <sheetData>
    <row r="1" spans="1:13" ht="12.75" customHeight="1">
      <c r="A1" s="254" t="s">
        <v>324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 customHeight="1">
      <c r="A2" s="255" t="s">
        <v>420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</row>
    <row r="4" spans="1:13" ht="12.75" customHeight="1">
      <c r="A4" s="256" t="s">
        <v>325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ht="24.75" thickBot="1">
      <c r="A5" s="258" t="s">
        <v>111</v>
      </c>
      <c r="B5" s="258"/>
      <c r="C5" s="258"/>
      <c r="D5" s="258"/>
      <c r="E5" s="258"/>
      <c r="F5" s="258"/>
      <c r="G5" s="258"/>
      <c r="H5" s="258"/>
      <c r="I5" s="114" t="s">
        <v>158</v>
      </c>
      <c r="J5" s="259" t="s">
        <v>159</v>
      </c>
      <c r="K5" s="260"/>
      <c r="L5" s="259" t="s">
        <v>160</v>
      </c>
      <c r="M5" s="260"/>
    </row>
    <row r="6" spans="1:13" ht="13.5" thickBot="1">
      <c r="A6" s="261"/>
      <c r="B6" s="262"/>
      <c r="C6" s="262"/>
      <c r="D6" s="262"/>
      <c r="E6" s="262"/>
      <c r="F6" s="262"/>
      <c r="G6" s="262"/>
      <c r="H6" s="263"/>
      <c r="I6" s="115"/>
      <c r="J6" s="116" t="s">
        <v>326</v>
      </c>
      <c r="K6" s="117" t="s">
        <v>327</v>
      </c>
      <c r="L6" s="116" t="s">
        <v>326</v>
      </c>
      <c r="M6" s="117" t="s">
        <v>327</v>
      </c>
    </row>
    <row r="7" spans="1:13" ht="12.75">
      <c r="A7" s="264">
        <v>1</v>
      </c>
      <c r="B7" s="264"/>
      <c r="C7" s="264"/>
      <c r="D7" s="264"/>
      <c r="E7" s="264"/>
      <c r="F7" s="264"/>
      <c r="G7" s="264"/>
      <c r="H7" s="264"/>
      <c r="I7" s="119">
        <v>2</v>
      </c>
      <c r="J7" s="118">
        <v>3</v>
      </c>
      <c r="K7" s="118">
        <v>4</v>
      </c>
      <c r="L7" s="118">
        <v>5</v>
      </c>
      <c r="M7" s="118">
        <v>6</v>
      </c>
    </row>
    <row r="8" spans="1:13" ht="12.75" customHeight="1">
      <c r="A8" s="214" t="s">
        <v>328</v>
      </c>
      <c r="B8" s="215"/>
      <c r="C8" s="215"/>
      <c r="D8" s="215"/>
      <c r="E8" s="215"/>
      <c r="F8" s="215"/>
      <c r="G8" s="215"/>
      <c r="H8" s="216"/>
      <c r="I8" s="120">
        <v>111</v>
      </c>
      <c r="J8" s="145">
        <f>SUM(J9:J10)</f>
        <v>509157624</v>
      </c>
      <c r="K8" s="145">
        <f>SUM(K9:K10)</f>
        <v>315848147</v>
      </c>
      <c r="L8" s="145">
        <f>SUM(L9:L10)</f>
        <v>602219251</v>
      </c>
      <c r="M8" s="145">
        <f>SUM(M9:M10)</f>
        <v>275480879</v>
      </c>
    </row>
    <row r="9" spans="1:13" ht="12.75" customHeight="1">
      <c r="A9" s="217" t="s">
        <v>329</v>
      </c>
      <c r="B9" s="218"/>
      <c r="C9" s="218"/>
      <c r="D9" s="218"/>
      <c r="E9" s="218"/>
      <c r="F9" s="218"/>
      <c r="G9" s="218"/>
      <c r="H9" s="219"/>
      <c r="I9" s="121">
        <v>112</v>
      </c>
      <c r="J9" s="24">
        <v>501514061</v>
      </c>
      <c r="K9" s="24">
        <v>310115746</v>
      </c>
      <c r="L9" s="24">
        <v>595293876</v>
      </c>
      <c r="M9" s="24">
        <v>272411257</v>
      </c>
    </row>
    <row r="10" spans="1:13" ht="12.75" customHeight="1">
      <c r="A10" s="217" t="s">
        <v>330</v>
      </c>
      <c r="B10" s="218"/>
      <c r="C10" s="218"/>
      <c r="D10" s="218"/>
      <c r="E10" s="218"/>
      <c r="F10" s="218"/>
      <c r="G10" s="218"/>
      <c r="H10" s="219"/>
      <c r="I10" s="121">
        <v>113</v>
      </c>
      <c r="J10" s="24">
        <v>7643563</v>
      </c>
      <c r="K10" s="24">
        <v>5732401</v>
      </c>
      <c r="L10" s="24">
        <v>6925375</v>
      </c>
      <c r="M10" s="24">
        <v>3069622</v>
      </c>
    </row>
    <row r="11" spans="1:13" ht="12.75" customHeight="1">
      <c r="A11" s="217" t="s">
        <v>331</v>
      </c>
      <c r="B11" s="218"/>
      <c r="C11" s="218"/>
      <c r="D11" s="218"/>
      <c r="E11" s="218"/>
      <c r="F11" s="218"/>
      <c r="G11" s="218"/>
      <c r="H11" s="219"/>
      <c r="I11" s="121">
        <v>114</v>
      </c>
      <c r="J11" s="141">
        <f>J12+J13+J17+J21+J22+J23+J26+J27</f>
        <v>453277437</v>
      </c>
      <c r="K11" s="141">
        <f>K12+K13+K17+K21+K22+K23+K26+K27</f>
        <v>285844236</v>
      </c>
      <c r="L11" s="141">
        <f>L12+L13+L17+L21+L22+L23+L26+L27</f>
        <v>535796919</v>
      </c>
      <c r="M11" s="141">
        <f>M12+M13+M17+M21+M22+M23+M26+M27</f>
        <v>257461178</v>
      </c>
    </row>
    <row r="12" spans="1:13" ht="12.75" customHeight="1">
      <c r="A12" s="231" t="s">
        <v>332</v>
      </c>
      <c r="B12" s="232"/>
      <c r="C12" s="232"/>
      <c r="D12" s="232"/>
      <c r="E12" s="232"/>
      <c r="F12" s="232"/>
      <c r="G12" s="232"/>
      <c r="H12" s="233"/>
      <c r="I12" s="121">
        <v>115</v>
      </c>
      <c r="J12" s="24">
        <v>32946705</v>
      </c>
      <c r="K12" s="24">
        <v>-40559801</v>
      </c>
      <c r="L12" s="24">
        <v>76410786</v>
      </c>
      <c r="M12" s="24">
        <v>-83722580</v>
      </c>
    </row>
    <row r="13" spans="1:13" ht="12.75" customHeight="1">
      <c r="A13" s="231" t="s">
        <v>333</v>
      </c>
      <c r="B13" s="232"/>
      <c r="C13" s="232"/>
      <c r="D13" s="232"/>
      <c r="E13" s="232"/>
      <c r="F13" s="232"/>
      <c r="G13" s="232"/>
      <c r="H13" s="233"/>
      <c r="I13" s="121">
        <v>116</v>
      </c>
      <c r="J13" s="136">
        <f>SUM(J14:J16)</f>
        <v>336624671</v>
      </c>
      <c r="K13" s="136">
        <f>SUM(K14:K16)</f>
        <v>282968886</v>
      </c>
      <c r="L13" s="136">
        <f>SUM(L14:L16)</f>
        <v>360410156</v>
      </c>
      <c r="M13" s="136">
        <f>SUM(M14:M16)</f>
        <v>288709721</v>
      </c>
    </row>
    <row r="14" spans="1:13" ht="12.75" customHeight="1">
      <c r="A14" s="228" t="s">
        <v>334</v>
      </c>
      <c r="B14" s="229"/>
      <c r="C14" s="229"/>
      <c r="D14" s="229"/>
      <c r="E14" s="229"/>
      <c r="F14" s="229"/>
      <c r="G14" s="229"/>
      <c r="H14" s="230"/>
      <c r="I14" s="121">
        <v>117</v>
      </c>
      <c r="J14" s="24">
        <v>233730804</v>
      </c>
      <c r="K14" s="24">
        <v>217961686</v>
      </c>
      <c r="L14" s="24">
        <v>210849367</v>
      </c>
      <c r="M14" s="24">
        <v>182830264</v>
      </c>
    </row>
    <row r="15" spans="1:13" ht="12.75" customHeight="1">
      <c r="A15" s="228" t="s">
        <v>162</v>
      </c>
      <c r="B15" s="229"/>
      <c r="C15" s="229"/>
      <c r="D15" s="229"/>
      <c r="E15" s="229"/>
      <c r="F15" s="229"/>
      <c r="G15" s="229"/>
      <c r="H15" s="230"/>
      <c r="I15" s="121">
        <v>118</v>
      </c>
      <c r="J15" s="24">
        <v>74088608</v>
      </c>
      <c r="K15" s="24">
        <v>46715913</v>
      </c>
      <c r="L15" s="24">
        <v>107902891</v>
      </c>
      <c r="M15" s="24">
        <v>79012444</v>
      </c>
    </row>
    <row r="16" spans="1:13" ht="12.75" customHeight="1">
      <c r="A16" s="228" t="s">
        <v>163</v>
      </c>
      <c r="B16" s="229"/>
      <c r="C16" s="229"/>
      <c r="D16" s="229"/>
      <c r="E16" s="229"/>
      <c r="F16" s="229"/>
      <c r="G16" s="229"/>
      <c r="H16" s="230"/>
      <c r="I16" s="121">
        <v>119</v>
      </c>
      <c r="J16" s="24">
        <v>28805259</v>
      </c>
      <c r="K16" s="24">
        <v>18291287</v>
      </c>
      <c r="L16" s="24">
        <v>41657898</v>
      </c>
      <c r="M16" s="24">
        <v>26867013</v>
      </c>
    </row>
    <row r="17" spans="1:13" ht="12.75" customHeight="1">
      <c r="A17" s="231" t="s">
        <v>335</v>
      </c>
      <c r="B17" s="232"/>
      <c r="C17" s="232"/>
      <c r="D17" s="232"/>
      <c r="E17" s="232"/>
      <c r="F17" s="232"/>
      <c r="G17" s="232"/>
      <c r="H17" s="233"/>
      <c r="I17" s="121">
        <v>120</v>
      </c>
      <c r="J17" s="136">
        <f>SUM(J18:J20)</f>
        <v>35761978</v>
      </c>
      <c r="K17" s="136">
        <f>SUM(K18:K20)</f>
        <v>19568922</v>
      </c>
      <c r="L17" s="136">
        <f>SUM(L18:L20)</f>
        <v>45848026</v>
      </c>
      <c r="M17" s="136">
        <f>SUM(M18:M20)</f>
        <v>25944090</v>
      </c>
    </row>
    <row r="18" spans="1:13" ht="12.75" customHeight="1">
      <c r="A18" s="228" t="s">
        <v>164</v>
      </c>
      <c r="B18" s="229"/>
      <c r="C18" s="229"/>
      <c r="D18" s="229"/>
      <c r="E18" s="229"/>
      <c r="F18" s="229"/>
      <c r="G18" s="229"/>
      <c r="H18" s="230"/>
      <c r="I18" s="121">
        <v>121</v>
      </c>
      <c r="J18" s="24">
        <v>21556154</v>
      </c>
      <c r="K18" s="24">
        <v>11635151</v>
      </c>
      <c r="L18" s="24">
        <v>27141717</v>
      </c>
      <c r="M18" s="24">
        <v>15121003</v>
      </c>
    </row>
    <row r="19" spans="1:13" ht="12.75" customHeight="1">
      <c r="A19" s="228" t="s">
        <v>252</v>
      </c>
      <c r="B19" s="229"/>
      <c r="C19" s="229"/>
      <c r="D19" s="229"/>
      <c r="E19" s="229"/>
      <c r="F19" s="229"/>
      <c r="G19" s="229"/>
      <c r="H19" s="230"/>
      <c r="I19" s="121">
        <v>122</v>
      </c>
      <c r="J19" s="24">
        <v>8975462</v>
      </c>
      <c r="K19" s="24">
        <v>5077476</v>
      </c>
      <c r="L19" s="24">
        <v>12248341</v>
      </c>
      <c r="M19" s="24">
        <v>7285788</v>
      </c>
    </row>
    <row r="20" spans="1:13" ht="12.75" customHeight="1">
      <c r="A20" s="228" t="s">
        <v>336</v>
      </c>
      <c r="B20" s="229"/>
      <c r="C20" s="229"/>
      <c r="D20" s="229"/>
      <c r="E20" s="229"/>
      <c r="F20" s="229"/>
      <c r="G20" s="229"/>
      <c r="H20" s="230"/>
      <c r="I20" s="121">
        <v>123</v>
      </c>
      <c r="J20" s="24">
        <v>5230362</v>
      </c>
      <c r="K20" s="24">
        <v>2856295</v>
      </c>
      <c r="L20" s="24">
        <v>6457968</v>
      </c>
      <c r="M20" s="24">
        <v>3537299</v>
      </c>
    </row>
    <row r="21" spans="1:13" ht="12.75" customHeight="1">
      <c r="A21" s="231" t="s">
        <v>337</v>
      </c>
      <c r="B21" s="232"/>
      <c r="C21" s="232"/>
      <c r="D21" s="232"/>
      <c r="E21" s="232"/>
      <c r="F21" s="232"/>
      <c r="G21" s="232"/>
      <c r="H21" s="233"/>
      <c r="I21" s="121">
        <v>124</v>
      </c>
      <c r="J21" s="24">
        <v>28314668</v>
      </c>
      <c r="K21" s="24">
        <v>14919492</v>
      </c>
      <c r="L21" s="24">
        <v>35871127</v>
      </c>
      <c r="M21" s="24">
        <v>18229210</v>
      </c>
    </row>
    <row r="22" spans="1:13" ht="12.75" customHeight="1">
      <c r="A22" s="231" t="s">
        <v>338</v>
      </c>
      <c r="B22" s="232"/>
      <c r="C22" s="232"/>
      <c r="D22" s="232"/>
      <c r="E22" s="232"/>
      <c r="F22" s="232"/>
      <c r="G22" s="232"/>
      <c r="H22" s="233"/>
      <c r="I22" s="121">
        <v>125</v>
      </c>
      <c r="J22" s="24">
        <v>10481069</v>
      </c>
      <c r="K22" s="24">
        <v>6629404</v>
      </c>
      <c r="L22" s="24">
        <v>14372279</v>
      </c>
      <c r="M22" s="24">
        <v>7488650</v>
      </c>
    </row>
    <row r="23" spans="1:13" ht="12.75">
      <c r="A23" s="265" t="s">
        <v>339</v>
      </c>
      <c r="B23" s="266"/>
      <c r="C23" s="266"/>
      <c r="D23" s="266"/>
      <c r="E23" s="266"/>
      <c r="F23" s="266"/>
      <c r="G23" s="266"/>
      <c r="H23" s="267"/>
      <c r="I23" s="121">
        <v>126</v>
      </c>
      <c r="J23" s="136">
        <f>SUM(J24:J25)</f>
        <v>473962</v>
      </c>
      <c r="K23" s="136">
        <f>SUM(K24:K25)</f>
        <v>473962</v>
      </c>
      <c r="L23" s="136">
        <f>SUM(L24:L25)</f>
        <v>305436</v>
      </c>
      <c r="M23" s="136">
        <f>SUM(M24:M25)</f>
        <v>305436</v>
      </c>
    </row>
    <row r="24" spans="1:13" ht="12.75" customHeight="1">
      <c r="A24" s="228" t="s">
        <v>340</v>
      </c>
      <c r="B24" s="229"/>
      <c r="C24" s="229"/>
      <c r="D24" s="229"/>
      <c r="E24" s="229"/>
      <c r="F24" s="229"/>
      <c r="G24" s="229"/>
      <c r="H24" s="230"/>
      <c r="I24" s="121">
        <v>127</v>
      </c>
      <c r="J24" s="24"/>
      <c r="K24" s="24"/>
      <c r="L24" s="24"/>
      <c r="M24" s="24"/>
    </row>
    <row r="25" spans="1:13" ht="12.75" customHeight="1">
      <c r="A25" s="228" t="s">
        <v>341</v>
      </c>
      <c r="B25" s="229"/>
      <c r="C25" s="229"/>
      <c r="D25" s="229"/>
      <c r="E25" s="229"/>
      <c r="F25" s="229"/>
      <c r="G25" s="229"/>
      <c r="H25" s="230"/>
      <c r="I25" s="121">
        <v>128</v>
      </c>
      <c r="J25" s="24">
        <v>473962</v>
      </c>
      <c r="K25" s="24">
        <v>473962</v>
      </c>
      <c r="L25" s="24">
        <v>305436</v>
      </c>
      <c r="M25" s="24">
        <v>305436</v>
      </c>
    </row>
    <row r="26" spans="1:13" ht="12.75" customHeight="1">
      <c r="A26" s="231" t="s">
        <v>342</v>
      </c>
      <c r="B26" s="232"/>
      <c r="C26" s="232"/>
      <c r="D26" s="232"/>
      <c r="E26" s="232"/>
      <c r="F26" s="232"/>
      <c r="G26" s="232"/>
      <c r="H26" s="233"/>
      <c r="I26" s="121">
        <v>129</v>
      </c>
      <c r="J26" s="24"/>
      <c r="K26" s="24"/>
      <c r="L26" s="24"/>
      <c r="M26" s="24"/>
    </row>
    <row r="27" spans="1:13" ht="12.75" customHeight="1">
      <c r="A27" s="231" t="s">
        <v>343</v>
      </c>
      <c r="B27" s="232"/>
      <c r="C27" s="232"/>
      <c r="D27" s="232"/>
      <c r="E27" s="232"/>
      <c r="F27" s="232"/>
      <c r="G27" s="232"/>
      <c r="H27" s="233"/>
      <c r="I27" s="121">
        <v>130</v>
      </c>
      <c r="J27" s="24">
        <v>8674384</v>
      </c>
      <c r="K27" s="24">
        <v>1843371</v>
      </c>
      <c r="L27" s="24">
        <v>2579109</v>
      </c>
      <c r="M27" s="24">
        <v>506651</v>
      </c>
    </row>
    <row r="28" spans="1:13" ht="12.75" customHeight="1">
      <c r="A28" s="231" t="s">
        <v>344</v>
      </c>
      <c r="B28" s="232"/>
      <c r="C28" s="232"/>
      <c r="D28" s="232"/>
      <c r="E28" s="232"/>
      <c r="F28" s="232"/>
      <c r="G28" s="232"/>
      <c r="H28" s="233"/>
      <c r="I28" s="121">
        <v>131</v>
      </c>
      <c r="J28" s="141">
        <f>SUM(J29:J33)</f>
        <v>1580507</v>
      </c>
      <c r="K28" s="141">
        <f>SUM(K29:K33)</f>
        <v>37087</v>
      </c>
      <c r="L28" s="141">
        <f>SUM(L29:L33)</f>
        <v>5039712</v>
      </c>
      <c r="M28" s="141">
        <f>SUM(M29:M33)</f>
        <v>-2001251</v>
      </c>
    </row>
    <row r="29" spans="1:13" ht="12.75">
      <c r="A29" s="265" t="s">
        <v>348</v>
      </c>
      <c r="B29" s="266"/>
      <c r="C29" s="266"/>
      <c r="D29" s="266"/>
      <c r="E29" s="266"/>
      <c r="F29" s="266"/>
      <c r="G29" s="266"/>
      <c r="H29" s="267"/>
      <c r="I29" s="121">
        <v>132</v>
      </c>
      <c r="J29" s="24">
        <v>3083</v>
      </c>
      <c r="K29" s="24">
        <v>3083</v>
      </c>
      <c r="L29" s="24">
        <v>8891</v>
      </c>
      <c r="M29" s="24">
        <v>8814</v>
      </c>
    </row>
    <row r="30" spans="1:13" ht="12.75" customHeight="1">
      <c r="A30" s="265" t="s">
        <v>349</v>
      </c>
      <c r="B30" s="266"/>
      <c r="C30" s="266"/>
      <c r="D30" s="266"/>
      <c r="E30" s="266"/>
      <c r="F30" s="266"/>
      <c r="G30" s="266"/>
      <c r="H30" s="267"/>
      <c r="I30" s="121">
        <v>133</v>
      </c>
      <c r="J30" s="24">
        <v>1577424</v>
      </c>
      <c r="K30" s="24">
        <v>396335</v>
      </c>
      <c r="L30" s="24">
        <v>4966787</v>
      </c>
      <c r="M30" s="24">
        <v>-1772593</v>
      </c>
    </row>
    <row r="31" spans="1:13" ht="12.75">
      <c r="A31" s="265" t="s">
        <v>350</v>
      </c>
      <c r="B31" s="266"/>
      <c r="C31" s="266"/>
      <c r="D31" s="266"/>
      <c r="E31" s="266"/>
      <c r="F31" s="266"/>
      <c r="G31" s="266"/>
      <c r="H31" s="267"/>
      <c r="I31" s="121">
        <v>134</v>
      </c>
      <c r="J31" s="24"/>
      <c r="K31" s="24">
        <v>-54825</v>
      </c>
      <c r="L31" s="24"/>
      <c r="M31" s="24">
        <v>-210513</v>
      </c>
    </row>
    <row r="32" spans="1:13" ht="12.75" customHeight="1">
      <c r="A32" s="231" t="s">
        <v>346</v>
      </c>
      <c r="B32" s="232"/>
      <c r="C32" s="232"/>
      <c r="D32" s="232"/>
      <c r="E32" s="232"/>
      <c r="F32" s="232"/>
      <c r="G32" s="232"/>
      <c r="H32" s="233"/>
      <c r="I32" s="121">
        <v>135</v>
      </c>
      <c r="J32" s="24"/>
      <c r="K32" s="24"/>
      <c r="L32" s="24"/>
      <c r="M32" s="24"/>
    </row>
    <row r="33" spans="1:13" ht="12.75" customHeight="1">
      <c r="A33" s="231" t="s">
        <v>347</v>
      </c>
      <c r="B33" s="232"/>
      <c r="C33" s="232"/>
      <c r="D33" s="232"/>
      <c r="E33" s="232"/>
      <c r="F33" s="232"/>
      <c r="G33" s="232"/>
      <c r="H33" s="233"/>
      <c r="I33" s="121">
        <v>136</v>
      </c>
      <c r="J33" s="24"/>
      <c r="K33" s="24">
        <v>-307506</v>
      </c>
      <c r="L33" s="24">
        <v>64034</v>
      </c>
      <c r="M33" s="24">
        <v>-26959</v>
      </c>
    </row>
    <row r="34" spans="1:13" ht="12.75">
      <c r="A34" s="265" t="s">
        <v>351</v>
      </c>
      <c r="B34" s="266"/>
      <c r="C34" s="266"/>
      <c r="D34" s="266"/>
      <c r="E34" s="266"/>
      <c r="F34" s="266"/>
      <c r="G34" s="266"/>
      <c r="H34" s="267"/>
      <c r="I34" s="121">
        <v>137</v>
      </c>
      <c r="J34" s="141">
        <f>SUM(J35:J38)</f>
        <v>8272223</v>
      </c>
      <c r="K34" s="141">
        <f>SUM(K35:K38)</f>
        <v>4569893</v>
      </c>
      <c r="L34" s="141">
        <f>SUM(L35:L38)</f>
        <v>25761617</v>
      </c>
      <c r="M34" s="141">
        <f>SUM(M35:M38)</f>
        <v>16083309</v>
      </c>
    </row>
    <row r="35" spans="1:13" ht="12.75" customHeight="1">
      <c r="A35" s="265" t="s">
        <v>352</v>
      </c>
      <c r="B35" s="266"/>
      <c r="C35" s="266"/>
      <c r="D35" s="266"/>
      <c r="E35" s="266"/>
      <c r="F35" s="266"/>
      <c r="G35" s="266"/>
      <c r="H35" s="267"/>
      <c r="I35" s="121">
        <v>138</v>
      </c>
      <c r="J35" s="24"/>
      <c r="K35" s="24"/>
      <c r="L35" s="24">
        <v>268978</v>
      </c>
      <c r="M35" s="24">
        <v>268978</v>
      </c>
    </row>
    <row r="36" spans="1:13" ht="12.75" customHeight="1">
      <c r="A36" s="265" t="s">
        <v>353</v>
      </c>
      <c r="B36" s="266"/>
      <c r="C36" s="266"/>
      <c r="D36" s="266"/>
      <c r="E36" s="266"/>
      <c r="F36" s="266"/>
      <c r="G36" s="266"/>
      <c r="H36" s="267"/>
      <c r="I36" s="121">
        <v>139</v>
      </c>
      <c r="J36" s="24">
        <v>7753086</v>
      </c>
      <c r="K36" s="24">
        <v>4311342</v>
      </c>
      <c r="L36" s="24">
        <v>24441480</v>
      </c>
      <c r="M36" s="24">
        <v>14944880</v>
      </c>
    </row>
    <row r="37" spans="1:13" ht="12.75" customHeight="1">
      <c r="A37" s="231" t="s">
        <v>345</v>
      </c>
      <c r="B37" s="232"/>
      <c r="C37" s="232"/>
      <c r="D37" s="232"/>
      <c r="E37" s="232"/>
      <c r="F37" s="232"/>
      <c r="G37" s="232"/>
      <c r="H37" s="233"/>
      <c r="I37" s="121">
        <v>140</v>
      </c>
      <c r="J37" s="24"/>
      <c r="K37" s="24"/>
      <c r="L37" s="24"/>
      <c r="M37" s="24"/>
    </row>
    <row r="38" spans="1:13" ht="12.75" customHeight="1">
      <c r="A38" s="231" t="s">
        <v>253</v>
      </c>
      <c r="B38" s="232"/>
      <c r="C38" s="232"/>
      <c r="D38" s="232"/>
      <c r="E38" s="232"/>
      <c r="F38" s="232"/>
      <c r="G38" s="232"/>
      <c r="H38" s="233"/>
      <c r="I38" s="121">
        <v>141</v>
      </c>
      <c r="J38" s="24">
        <v>519137</v>
      </c>
      <c r="K38" s="24">
        <v>258551</v>
      </c>
      <c r="L38" s="24">
        <v>1051159</v>
      </c>
      <c r="M38" s="24">
        <v>869451</v>
      </c>
    </row>
    <row r="39" spans="1:13" ht="12.75">
      <c r="A39" s="265" t="s">
        <v>354</v>
      </c>
      <c r="B39" s="266"/>
      <c r="C39" s="266"/>
      <c r="D39" s="266"/>
      <c r="E39" s="266"/>
      <c r="F39" s="266"/>
      <c r="G39" s="266"/>
      <c r="H39" s="267"/>
      <c r="I39" s="121">
        <v>142</v>
      </c>
      <c r="J39" s="24"/>
      <c r="K39" s="24"/>
      <c r="L39" s="24"/>
      <c r="M39" s="24"/>
    </row>
    <row r="40" spans="1:13" ht="12.75" customHeight="1">
      <c r="A40" s="265" t="s">
        <v>355</v>
      </c>
      <c r="B40" s="266"/>
      <c r="C40" s="266"/>
      <c r="D40" s="266"/>
      <c r="E40" s="266"/>
      <c r="F40" s="266"/>
      <c r="G40" s="266"/>
      <c r="H40" s="267"/>
      <c r="I40" s="121">
        <v>143</v>
      </c>
      <c r="J40" s="24"/>
      <c r="K40" s="24"/>
      <c r="L40" s="24"/>
      <c r="M40" s="24"/>
    </row>
    <row r="41" spans="1:13" ht="12.75">
      <c r="A41" s="265" t="s">
        <v>356</v>
      </c>
      <c r="B41" s="266"/>
      <c r="C41" s="266"/>
      <c r="D41" s="266"/>
      <c r="E41" s="266"/>
      <c r="F41" s="266"/>
      <c r="G41" s="266"/>
      <c r="H41" s="267"/>
      <c r="I41" s="121">
        <v>144</v>
      </c>
      <c r="J41" s="24"/>
      <c r="K41" s="24"/>
      <c r="L41" s="24"/>
      <c r="M41" s="24"/>
    </row>
    <row r="42" spans="1:13" ht="12.75" customHeight="1">
      <c r="A42" s="265" t="s">
        <v>357</v>
      </c>
      <c r="B42" s="266"/>
      <c r="C42" s="266"/>
      <c r="D42" s="266"/>
      <c r="E42" s="266"/>
      <c r="F42" s="266"/>
      <c r="G42" s="266"/>
      <c r="H42" s="267"/>
      <c r="I42" s="121">
        <v>145</v>
      </c>
      <c r="J42" s="24"/>
      <c r="K42" s="24"/>
      <c r="L42" s="24"/>
      <c r="M42" s="24"/>
    </row>
    <row r="43" spans="1:13" ht="12.75">
      <c r="A43" s="265" t="s">
        <v>358</v>
      </c>
      <c r="B43" s="266"/>
      <c r="C43" s="266"/>
      <c r="D43" s="266"/>
      <c r="E43" s="266"/>
      <c r="F43" s="266"/>
      <c r="G43" s="266"/>
      <c r="H43" s="267"/>
      <c r="I43" s="121">
        <v>146</v>
      </c>
      <c r="J43" s="141">
        <f>J8+J28+J39+J41</f>
        <v>510738131</v>
      </c>
      <c r="K43" s="141">
        <f>K8+K28+K39+K41</f>
        <v>315885234</v>
      </c>
      <c r="L43" s="141">
        <f>L8+L28+L39+L41</f>
        <v>607258963</v>
      </c>
      <c r="M43" s="141">
        <f>M8+M28+M39+M41</f>
        <v>273479628</v>
      </c>
    </row>
    <row r="44" spans="1:13" ht="12.75">
      <c r="A44" s="265" t="s">
        <v>359</v>
      </c>
      <c r="B44" s="266"/>
      <c r="C44" s="266"/>
      <c r="D44" s="266"/>
      <c r="E44" s="266"/>
      <c r="F44" s="266"/>
      <c r="G44" s="266"/>
      <c r="H44" s="267"/>
      <c r="I44" s="121">
        <v>147</v>
      </c>
      <c r="J44" s="141">
        <f>J11+J34+J40+J42</f>
        <v>461549660</v>
      </c>
      <c r="K44" s="141">
        <f>K11+K34+K40+K42</f>
        <v>290414129</v>
      </c>
      <c r="L44" s="141">
        <f>L11+L34+L40+L42</f>
        <v>561558536</v>
      </c>
      <c r="M44" s="141">
        <f>M11+M34+M40+M42</f>
        <v>273544487</v>
      </c>
    </row>
    <row r="45" spans="1:13" ht="12.75">
      <c r="A45" s="265" t="s">
        <v>360</v>
      </c>
      <c r="B45" s="266"/>
      <c r="C45" s="266"/>
      <c r="D45" s="266"/>
      <c r="E45" s="266"/>
      <c r="F45" s="266"/>
      <c r="G45" s="266"/>
      <c r="H45" s="267"/>
      <c r="I45" s="121">
        <v>148</v>
      </c>
      <c r="J45" s="141">
        <f>J43-J44</f>
        <v>49188471</v>
      </c>
      <c r="K45" s="141">
        <f>K43-K44</f>
        <v>25471105</v>
      </c>
      <c r="L45" s="141">
        <f>L43-L44</f>
        <v>45700427</v>
      </c>
      <c r="M45" s="141">
        <f>M43-M44</f>
        <v>-64859</v>
      </c>
    </row>
    <row r="46" spans="1:13" ht="12.75">
      <c r="A46" s="268" t="s">
        <v>361</v>
      </c>
      <c r="B46" s="269"/>
      <c r="C46" s="269"/>
      <c r="D46" s="269"/>
      <c r="E46" s="269"/>
      <c r="F46" s="269"/>
      <c r="G46" s="269"/>
      <c r="H46" s="270"/>
      <c r="I46" s="121">
        <v>149</v>
      </c>
      <c r="J46" s="136">
        <f>IF(J43&gt;J44,J43-J44,0)</f>
        <v>49188471</v>
      </c>
      <c r="K46" s="136">
        <f>IF(K43&gt;K44,K43-K44,0)</f>
        <v>25471105</v>
      </c>
      <c r="L46" s="136">
        <f>IF(L43&gt;L44,L43-L44,0)</f>
        <v>45700427</v>
      </c>
      <c r="M46" s="136">
        <f>IF(M43&gt;M44,M43-M44,0)</f>
        <v>0</v>
      </c>
    </row>
    <row r="47" spans="1:13" ht="12.75">
      <c r="A47" s="268" t="s">
        <v>362</v>
      </c>
      <c r="B47" s="269"/>
      <c r="C47" s="269"/>
      <c r="D47" s="269"/>
      <c r="E47" s="269"/>
      <c r="F47" s="269"/>
      <c r="G47" s="269"/>
      <c r="H47" s="270"/>
      <c r="I47" s="121">
        <v>150</v>
      </c>
      <c r="J47" s="136">
        <f>IF(J44&gt;J43,J44-J43,0)</f>
        <v>0</v>
      </c>
      <c r="K47" s="136">
        <f>IF(K44&gt;K43,K44-K43,0)</f>
        <v>0</v>
      </c>
      <c r="L47" s="136">
        <f>IF(L44&gt;L43,L44-L43,0)</f>
        <v>0</v>
      </c>
      <c r="M47" s="136">
        <f>IF(M44&gt;M43,M44-M43,0)</f>
        <v>64859</v>
      </c>
    </row>
    <row r="48" spans="1:13" ht="12.75">
      <c r="A48" s="265" t="s">
        <v>363</v>
      </c>
      <c r="B48" s="266"/>
      <c r="C48" s="266"/>
      <c r="D48" s="266"/>
      <c r="E48" s="266"/>
      <c r="F48" s="266"/>
      <c r="G48" s="266"/>
      <c r="H48" s="267"/>
      <c r="I48" s="121">
        <v>151</v>
      </c>
      <c r="J48" s="24">
        <v>5025546</v>
      </c>
      <c r="K48" s="24">
        <v>3439369</v>
      </c>
      <c r="L48" s="24">
        <v>2894868</v>
      </c>
      <c r="M48" s="24">
        <v>510464</v>
      </c>
    </row>
    <row r="49" spans="1:13" ht="12.75">
      <c r="A49" s="265" t="s">
        <v>364</v>
      </c>
      <c r="B49" s="266"/>
      <c r="C49" s="266"/>
      <c r="D49" s="266"/>
      <c r="E49" s="266"/>
      <c r="F49" s="266"/>
      <c r="G49" s="266"/>
      <c r="H49" s="267"/>
      <c r="I49" s="121">
        <v>152</v>
      </c>
      <c r="J49" s="141">
        <f>J45-J48</f>
        <v>44162925</v>
      </c>
      <c r="K49" s="141">
        <f>K45-K48</f>
        <v>22031736</v>
      </c>
      <c r="L49" s="141">
        <f>L45-L48</f>
        <v>42805559</v>
      </c>
      <c r="M49" s="141">
        <f>M45-M48</f>
        <v>-575323</v>
      </c>
    </row>
    <row r="50" spans="1:13" ht="12.75">
      <c r="A50" s="268" t="s">
        <v>365</v>
      </c>
      <c r="B50" s="269"/>
      <c r="C50" s="269"/>
      <c r="D50" s="269"/>
      <c r="E50" s="269"/>
      <c r="F50" s="269"/>
      <c r="G50" s="269"/>
      <c r="H50" s="270"/>
      <c r="I50" s="121">
        <v>153</v>
      </c>
      <c r="J50" s="136">
        <f>IF(J49&gt;0,J49,0)</f>
        <v>44162925</v>
      </c>
      <c r="K50" s="136">
        <f>IF(K49&gt;0,K49,0)</f>
        <v>22031736</v>
      </c>
      <c r="L50" s="136">
        <f>IF(L49&gt;0,L49,0)</f>
        <v>42805559</v>
      </c>
      <c r="M50" s="136">
        <f>IF(M49&gt;0,M49,0)</f>
        <v>0</v>
      </c>
    </row>
    <row r="51" spans="1:13" ht="12.75">
      <c r="A51" s="271" t="s">
        <v>366</v>
      </c>
      <c r="B51" s="272"/>
      <c r="C51" s="272"/>
      <c r="D51" s="272"/>
      <c r="E51" s="272"/>
      <c r="F51" s="272"/>
      <c r="G51" s="272"/>
      <c r="H51" s="273"/>
      <c r="I51" s="122">
        <v>154</v>
      </c>
      <c r="J51" s="137">
        <f>IF(J49&lt;0,-J49,0)</f>
        <v>0</v>
      </c>
      <c r="K51" s="137">
        <f>IF(K49&lt;0,-K49,0)</f>
        <v>0</v>
      </c>
      <c r="L51" s="137">
        <f>IF(L49&lt;0,-L49,0)</f>
        <v>0</v>
      </c>
      <c r="M51" s="137">
        <f>IF(M49&lt;0,-M49,0)</f>
        <v>575323</v>
      </c>
    </row>
    <row r="52" spans="1:13" ht="12.75" customHeight="1">
      <c r="A52" s="274" t="s">
        <v>368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1:13" ht="12.75" customHeight="1">
      <c r="A53" s="276" t="s">
        <v>367</v>
      </c>
      <c r="B53" s="277"/>
      <c r="C53" s="277"/>
      <c r="D53" s="277"/>
      <c r="E53" s="277"/>
      <c r="F53" s="277"/>
      <c r="G53" s="277"/>
      <c r="H53" s="277"/>
      <c r="I53" s="123"/>
      <c r="J53" s="123"/>
      <c r="K53" s="123"/>
      <c r="L53" s="123"/>
      <c r="M53" s="126"/>
    </row>
    <row r="54" spans="1:13" ht="12.75" customHeight="1">
      <c r="A54" s="237" t="s">
        <v>386</v>
      </c>
      <c r="B54" s="238"/>
      <c r="C54" s="238"/>
      <c r="D54" s="238"/>
      <c r="E54" s="238"/>
      <c r="F54" s="238"/>
      <c r="G54" s="238"/>
      <c r="H54" s="239"/>
      <c r="I54" s="121">
        <v>155</v>
      </c>
      <c r="J54" s="24">
        <v>35933031</v>
      </c>
      <c r="K54" s="24">
        <v>16273473</v>
      </c>
      <c r="L54" s="24">
        <v>43770259</v>
      </c>
      <c r="M54" s="24">
        <v>2350796</v>
      </c>
    </row>
    <row r="55" spans="1:13" ht="12.75" customHeight="1">
      <c r="A55" s="243" t="s">
        <v>387</v>
      </c>
      <c r="B55" s="244"/>
      <c r="C55" s="244"/>
      <c r="D55" s="244"/>
      <c r="E55" s="244"/>
      <c r="F55" s="244"/>
      <c r="G55" s="244"/>
      <c r="H55" s="245"/>
      <c r="I55" s="121">
        <v>156</v>
      </c>
      <c r="J55" s="25">
        <v>8229894</v>
      </c>
      <c r="K55" s="25">
        <v>5758263</v>
      </c>
      <c r="L55" s="25">
        <v>-964700</v>
      </c>
      <c r="M55" s="25">
        <v>-2926119</v>
      </c>
    </row>
    <row r="56" spans="1:13" ht="12.75" customHeight="1">
      <c r="A56" s="274" t="s">
        <v>372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</row>
    <row r="57" spans="1:13" ht="12.75">
      <c r="A57" s="276" t="s">
        <v>369</v>
      </c>
      <c r="B57" s="277"/>
      <c r="C57" s="277"/>
      <c r="D57" s="277"/>
      <c r="E57" s="277"/>
      <c r="F57" s="277"/>
      <c r="G57" s="277"/>
      <c r="H57" s="278"/>
      <c r="I57" s="124">
        <v>157</v>
      </c>
      <c r="J57" s="146">
        <f>J49</f>
        <v>44162925</v>
      </c>
      <c r="K57" s="146">
        <f>K49</f>
        <v>22031736</v>
      </c>
      <c r="L57" s="146">
        <f>L49</f>
        <v>42805559</v>
      </c>
      <c r="M57" s="146">
        <f>M49</f>
        <v>-575323</v>
      </c>
    </row>
    <row r="58" spans="1:13" ht="12.75">
      <c r="A58" s="265" t="s">
        <v>370</v>
      </c>
      <c r="B58" s="266"/>
      <c r="C58" s="266"/>
      <c r="D58" s="266"/>
      <c r="E58" s="266"/>
      <c r="F58" s="266"/>
      <c r="G58" s="266"/>
      <c r="H58" s="267"/>
      <c r="I58" s="121">
        <v>158</v>
      </c>
      <c r="J58" s="141">
        <f>SUM(J59:J65)</f>
        <v>1510300</v>
      </c>
      <c r="K58" s="141">
        <f>SUM(K59:K65)</f>
        <v>755150</v>
      </c>
      <c r="L58" s="141">
        <f>SUM(L59:L65)</f>
        <v>1251999</v>
      </c>
      <c r="M58" s="141">
        <f>SUM(M59:M65)</f>
        <v>496849</v>
      </c>
    </row>
    <row r="59" spans="1:13" ht="12.75">
      <c r="A59" s="265" t="s">
        <v>377</v>
      </c>
      <c r="B59" s="266"/>
      <c r="C59" s="266"/>
      <c r="D59" s="266"/>
      <c r="E59" s="266"/>
      <c r="F59" s="266"/>
      <c r="G59" s="266"/>
      <c r="H59" s="267"/>
      <c r="I59" s="121">
        <v>159</v>
      </c>
      <c r="J59" s="24"/>
      <c r="K59" s="24"/>
      <c r="L59" s="24"/>
      <c r="M59" s="24"/>
    </row>
    <row r="60" spans="1:13" ht="12.75">
      <c r="A60" s="265" t="s">
        <v>378</v>
      </c>
      <c r="B60" s="266"/>
      <c r="C60" s="266"/>
      <c r="D60" s="266"/>
      <c r="E60" s="266"/>
      <c r="F60" s="266"/>
      <c r="G60" s="266"/>
      <c r="H60" s="267"/>
      <c r="I60" s="121">
        <v>160</v>
      </c>
      <c r="J60" s="24">
        <v>1510300</v>
      </c>
      <c r="K60" s="24">
        <v>755150</v>
      </c>
      <c r="L60" s="24">
        <v>1251999</v>
      </c>
      <c r="M60" s="24">
        <v>496849</v>
      </c>
    </row>
    <row r="61" spans="1:13" ht="12.75">
      <c r="A61" s="265" t="s">
        <v>379</v>
      </c>
      <c r="B61" s="266"/>
      <c r="C61" s="266"/>
      <c r="D61" s="266"/>
      <c r="E61" s="266"/>
      <c r="F61" s="266"/>
      <c r="G61" s="266"/>
      <c r="H61" s="267"/>
      <c r="I61" s="121">
        <v>161</v>
      </c>
      <c r="J61" s="24"/>
      <c r="K61" s="24"/>
      <c r="L61" s="24"/>
      <c r="M61" s="24"/>
    </row>
    <row r="62" spans="1:13" ht="12.75">
      <c r="A62" s="265" t="s">
        <v>380</v>
      </c>
      <c r="B62" s="266"/>
      <c r="C62" s="266"/>
      <c r="D62" s="266"/>
      <c r="E62" s="266"/>
      <c r="F62" s="266"/>
      <c r="G62" s="266"/>
      <c r="H62" s="267"/>
      <c r="I62" s="121">
        <v>162</v>
      </c>
      <c r="J62" s="24"/>
      <c r="K62" s="24"/>
      <c r="L62" s="24"/>
      <c r="M62" s="24"/>
    </row>
    <row r="63" spans="1:13" ht="12.75" customHeight="1">
      <c r="A63" s="265" t="s">
        <v>381</v>
      </c>
      <c r="B63" s="266"/>
      <c r="C63" s="266"/>
      <c r="D63" s="266"/>
      <c r="E63" s="266"/>
      <c r="F63" s="266"/>
      <c r="G63" s="266"/>
      <c r="H63" s="267"/>
      <c r="I63" s="121">
        <v>163</v>
      </c>
      <c r="J63" s="24"/>
      <c r="K63" s="24"/>
      <c r="L63" s="24"/>
      <c r="M63" s="24"/>
    </row>
    <row r="64" spans="1:13" ht="12.75">
      <c r="A64" s="265" t="s">
        <v>382</v>
      </c>
      <c r="B64" s="266"/>
      <c r="C64" s="266"/>
      <c r="D64" s="266"/>
      <c r="E64" s="266"/>
      <c r="F64" s="266"/>
      <c r="G64" s="266"/>
      <c r="H64" s="267"/>
      <c r="I64" s="121">
        <v>164</v>
      </c>
      <c r="J64" s="24"/>
      <c r="K64" s="24"/>
      <c r="L64" s="24"/>
      <c r="M64" s="24"/>
    </row>
    <row r="65" spans="1:13" ht="12.75">
      <c r="A65" s="265" t="s">
        <v>383</v>
      </c>
      <c r="B65" s="266"/>
      <c r="C65" s="266"/>
      <c r="D65" s="266"/>
      <c r="E65" s="266"/>
      <c r="F65" s="266"/>
      <c r="G65" s="266"/>
      <c r="H65" s="267"/>
      <c r="I65" s="121">
        <v>165</v>
      </c>
      <c r="J65" s="24"/>
      <c r="K65" s="24"/>
      <c r="L65" s="24"/>
      <c r="M65" s="24"/>
    </row>
    <row r="66" spans="1:13" ht="12.75">
      <c r="A66" s="265" t="s">
        <v>376</v>
      </c>
      <c r="B66" s="266"/>
      <c r="C66" s="266"/>
      <c r="D66" s="266"/>
      <c r="E66" s="266"/>
      <c r="F66" s="266"/>
      <c r="G66" s="266"/>
      <c r="H66" s="267"/>
      <c r="I66" s="121">
        <v>166</v>
      </c>
      <c r="J66" s="24"/>
      <c r="K66" s="24"/>
      <c r="L66" s="24"/>
      <c r="M66" s="24"/>
    </row>
    <row r="67" spans="1:13" ht="12.75">
      <c r="A67" s="265" t="s">
        <v>375</v>
      </c>
      <c r="B67" s="266"/>
      <c r="C67" s="266"/>
      <c r="D67" s="266"/>
      <c r="E67" s="266"/>
      <c r="F67" s="266"/>
      <c r="G67" s="266"/>
      <c r="H67" s="267"/>
      <c r="I67" s="121">
        <v>167</v>
      </c>
      <c r="J67" s="141">
        <f>J58-J66</f>
        <v>1510300</v>
      </c>
      <c r="K67" s="141">
        <f>K58-K66</f>
        <v>755150</v>
      </c>
      <c r="L67" s="141">
        <f>L58-L66</f>
        <v>1251999</v>
      </c>
      <c r="M67" s="141">
        <f>M58-M66</f>
        <v>496849</v>
      </c>
    </row>
    <row r="68" spans="1:13" ht="12.75">
      <c r="A68" s="265" t="s">
        <v>374</v>
      </c>
      <c r="B68" s="266"/>
      <c r="C68" s="266"/>
      <c r="D68" s="266"/>
      <c r="E68" s="266"/>
      <c r="F68" s="266"/>
      <c r="G68" s="266"/>
      <c r="H68" s="267"/>
      <c r="I68" s="121">
        <v>168</v>
      </c>
      <c r="J68" s="147">
        <f>J57+J67</f>
        <v>45673225</v>
      </c>
      <c r="K68" s="147">
        <f>K57+K67</f>
        <v>22786886</v>
      </c>
      <c r="L68" s="147">
        <f>L57+L67</f>
        <v>44057558</v>
      </c>
      <c r="M68" s="147">
        <f>M57+M67</f>
        <v>-78474</v>
      </c>
    </row>
    <row r="69" spans="1:13" ht="12.75" customHeight="1">
      <c r="A69" s="279" t="s">
        <v>371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2.75" customHeight="1">
      <c r="A70" s="281" t="s">
        <v>373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</row>
    <row r="71" spans="1:13" ht="12.75" customHeight="1">
      <c r="A71" s="237" t="s">
        <v>386</v>
      </c>
      <c r="B71" s="238"/>
      <c r="C71" s="238"/>
      <c r="D71" s="238"/>
      <c r="E71" s="238"/>
      <c r="F71" s="238"/>
      <c r="G71" s="238"/>
      <c r="H71" s="239"/>
      <c r="I71" s="121">
        <v>169</v>
      </c>
      <c r="J71" s="24">
        <v>37443331</v>
      </c>
      <c r="K71" s="24">
        <v>17028623</v>
      </c>
      <c r="L71" s="24">
        <v>45022258</v>
      </c>
      <c r="M71" s="24">
        <v>2847645</v>
      </c>
    </row>
    <row r="72" spans="1:13" ht="12.75" customHeight="1">
      <c r="A72" s="243" t="s">
        <v>387</v>
      </c>
      <c r="B72" s="244"/>
      <c r="C72" s="244"/>
      <c r="D72" s="244"/>
      <c r="E72" s="244"/>
      <c r="F72" s="244"/>
      <c r="G72" s="244"/>
      <c r="H72" s="245"/>
      <c r="I72" s="125">
        <v>170</v>
      </c>
      <c r="J72" s="25">
        <v>8229894</v>
      </c>
      <c r="K72" s="25">
        <v>5758263</v>
      </c>
      <c r="L72" s="25">
        <v>-964700</v>
      </c>
      <c r="M72" s="25">
        <v>-2926119</v>
      </c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1">
    <dataValidation allowBlank="1" sqref="J54:M55 J57:M68 J8:M51 J71:M72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7">
      <selection activeCell="M40" sqref="M40"/>
    </sheetView>
  </sheetViews>
  <sheetFormatPr defaultColWidth="9.140625" defaultRowHeight="12.75"/>
  <cols>
    <col min="1" max="9" width="9.140625" style="39" customWidth="1"/>
    <col min="10" max="10" width="10.140625" style="39" bestFit="1" customWidth="1"/>
    <col min="11" max="11" width="9.57421875" style="39" bestFit="1" customWidth="1"/>
    <col min="12" max="16384" width="9.140625" style="39" customWidth="1"/>
  </cols>
  <sheetData>
    <row r="1" spans="1:11" ht="15" customHeight="1">
      <c r="A1" s="283" t="s">
        <v>311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.75" customHeight="1">
      <c r="A2" s="104"/>
      <c r="B2" s="105"/>
      <c r="C2" s="295" t="s">
        <v>161</v>
      </c>
      <c r="D2" s="295"/>
      <c r="E2" s="291">
        <v>40909</v>
      </c>
      <c r="F2" s="296"/>
      <c r="G2" s="106" t="s">
        <v>66</v>
      </c>
      <c r="H2" s="291">
        <v>41090</v>
      </c>
      <c r="I2" s="292"/>
      <c r="J2" s="107"/>
      <c r="K2" s="108"/>
    </row>
    <row r="3" spans="1:11" s="40" customFormat="1" ht="24" customHeight="1" thickBot="1">
      <c r="A3" s="293" t="s">
        <v>111</v>
      </c>
      <c r="B3" s="293"/>
      <c r="C3" s="293"/>
      <c r="D3" s="293"/>
      <c r="E3" s="293"/>
      <c r="F3" s="293"/>
      <c r="G3" s="293"/>
      <c r="H3" s="293"/>
      <c r="I3" s="33" t="s">
        <v>158</v>
      </c>
      <c r="J3" s="34" t="s">
        <v>159</v>
      </c>
      <c r="K3" s="34" t="s">
        <v>160</v>
      </c>
    </row>
    <row r="4" spans="1:11" s="40" customFormat="1" ht="12.75">
      <c r="A4" s="294">
        <v>1</v>
      </c>
      <c r="B4" s="294"/>
      <c r="C4" s="294"/>
      <c r="D4" s="294"/>
      <c r="E4" s="294"/>
      <c r="F4" s="294"/>
      <c r="G4" s="294"/>
      <c r="H4" s="294"/>
      <c r="I4" s="109">
        <v>2</v>
      </c>
      <c r="J4" s="101" t="s">
        <v>18</v>
      </c>
      <c r="K4" s="101" t="s">
        <v>19</v>
      </c>
    </row>
    <row r="5" spans="1:11" s="40" customFormat="1" ht="12.75" customHeight="1">
      <c r="A5" s="284" t="s">
        <v>165</v>
      </c>
      <c r="B5" s="285"/>
      <c r="C5" s="285"/>
      <c r="D5" s="285"/>
      <c r="E5" s="285"/>
      <c r="F5" s="285"/>
      <c r="G5" s="285"/>
      <c r="H5" s="285"/>
      <c r="I5" s="285"/>
      <c r="J5" s="285"/>
      <c r="K5" s="290"/>
    </row>
    <row r="6" spans="1:11" ht="12.75" customHeight="1">
      <c r="A6" s="288" t="s">
        <v>308</v>
      </c>
      <c r="B6" s="289"/>
      <c r="C6" s="289"/>
      <c r="D6" s="289"/>
      <c r="E6" s="289"/>
      <c r="F6" s="289"/>
      <c r="G6" s="289"/>
      <c r="H6" s="289"/>
      <c r="I6" s="4">
        <v>1</v>
      </c>
      <c r="J6" s="22">
        <v>49188471</v>
      </c>
      <c r="K6" s="24">
        <v>45700427</v>
      </c>
    </row>
    <row r="7" spans="1:11" ht="12.75" customHeight="1">
      <c r="A7" s="237" t="s">
        <v>166</v>
      </c>
      <c r="B7" s="238"/>
      <c r="C7" s="238"/>
      <c r="D7" s="238"/>
      <c r="E7" s="238"/>
      <c r="F7" s="238"/>
      <c r="G7" s="238"/>
      <c r="H7" s="238"/>
      <c r="I7" s="4">
        <v>2</v>
      </c>
      <c r="J7" s="22">
        <v>28314668</v>
      </c>
      <c r="K7" s="24">
        <v>35871127</v>
      </c>
    </row>
    <row r="8" spans="1:11" ht="12.75" customHeight="1">
      <c r="A8" s="237" t="s">
        <v>254</v>
      </c>
      <c r="B8" s="238"/>
      <c r="C8" s="238"/>
      <c r="D8" s="238"/>
      <c r="E8" s="238"/>
      <c r="F8" s="238"/>
      <c r="G8" s="238"/>
      <c r="H8" s="238"/>
      <c r="I8" s="4">
        <v>3</v>
      </c>
      <c r="J8" s="22">
        <v>47347748</v>
      </c>
      <c r="K8" s="24"/>
    </row>
    <row r="9" spans="1:11" ht="12.75" customHeight="1">
      <c r="A9" s="237" t="s">
        <v>256</v>
      </c>
      <c r="B9" s="238"/>
      <c r="C9" s="238"/>
      <c r="D9" s="238"/>
      <c r="E9" s="238"/>
      <c r="F9" s="238"/>
      <c r="G9" s="238"/>
      <c r="H9" s="238"/>
      <c r="I9" s="4">
        <v>4</v>
      </c>
      <c r="J9" s="22"/>
      <c r="K9" s="24"/>
    </row>
    <row r="10" spans="1:11" ht="12.75" customHeight="1">
      <c r="A10" s="237" t="s">
        <v>167</v>
      </c>
      <c r="B10" s="238"/>
      <c r="C10" s="238"/>
      <c r="D10" s="238"/>
      <c r="E10" s="238"/>
      <c r="F10" s="238"/>
      <c r="G10" s="238"/>
      <c r="H10" s="238"/>
      <c r="I10" s="4">
        <v>5</v>
      </c>
      <c r="J10" s="22"/>
      <c r="K10" s="24">
        <v>119985889</v>
      </c>
    </row>
    <row r="11" spans="1:11" ht="12.75" customHeight="1">
      <c r="A11" s="237" t="s">
        <v>168</v>
      </c>
      <c r="B11" s="238"/>
      <c r="C11" s="238"/>
      <c r="D11" s="238"/>
      <c r="E11" s="238"/>
      <c r="F11" s="238"/>
      <c r="G11" s="238"/>
      <c r="H11" s="238"/>
      <c r="I11" s="4">
        <v>6</v>
      </c>
      <c r="J11" s="22">
        <v>41676760</v>
      </c>
      <c r="K11" s="24">
        <v>35139001</v>
      </c>
    </row>
    <row r="12" spans="1:11" ht="12.75" customHeight="1">
      <c r="A12" s="217" t="s">
        <v>169</v>
      </c>
      <c r="B12" s="218"/>
      <c r="C12" s="218"/>
      <c r="D12" s="218"/>
      <c r="E12" s="218"/>
      <c r="F12" s="218"/>
      <c r="G12" s="218"/>
      <c r="H12" s="218"/>
      <c r="I12" s="4">
        <v>7</v>
      </c>
      <c r="J12" s="143">
        <f>SUM(J6:J11)</f>
        <v>166527647</v>
      </c>
      <c r="K12" s="136">
        <f>SUM(K6:K11)</f>
        <v>236696444</v>
      </c>
    </row>
    <row r="13" spans="1:11" ht="12.75" customHeight="1">
      <c r="A13" s="237" t="s">
        <v>255</v>
      </c>
      <c r="B13" s="238"/>
      <c r="C13" s="238"/>
      <c r="D13" s="238"/>
      <c r="E13" s="238"/>
      <c r="F13" s="238"/>
      <c r="G13" s="238"/>
      <c r="H13" s="238"/>
      <c r="I13" s="4">
        <v>8</v>
      </c>
      <c r="J13" s="22"/>
      <c r="K13" s="24">
        <v>187593874</v>
      </c>
    </row>
    <row r="14" spans="1:11" ht="12.75" customHeight="1">
      <c r="A14" s="237" t="s">
        <v>257</v>
      </c>
      <c r="B14" s="238"/>
      <c r="C14" s="238"/>
      <c r="D14" s="238"/>
      <c r="E14" s="238"/>
      <c r="F14" s="238"/>
      <c r="G14" s="238"/>
      <c r="H14" s="238"/>
      <c r="I14" s="4">
        <v>9</v>
      </c>
      <c r="J14" s="22">
        <v>48463658</v>
      </c>
      <c r="K14" s="24">
        <v>17743383</v>
      </c>
    </row>
    <row r="15" spans="1:11" ht="12.75" customHeight="1">
      <c r="A15" s="237" t="s">
        <v>170</v>
      </c>
      <c r="B15" s="238"/>
      <c r="C15" s="238"/>
      <c r="D15" s="238"/>
      <c r="E15" s="238"/>
      <c r="F15" s="238"/>
      <c r="G15" s="238"/>
      <c r="H15" s="238"/>
      <c r="I15" s="4">
        <v>10</v>
      </c>
      <c r="J15" s="22">
        <v>15592858</v>
      </c>
      <c r="K15" s="24">
        <v>26830291</v>
      </c>
    </row>
    <row r="16" spans="1:11" ht="12.75" customHeight="1">
      <c r="A16" s="237" t="s">
        <v>171</v>
      </c>
      <c r="B16" s="238"/>
      <c r="C16" s="238"/>
      <c r="D16" s="238"/>
      <c r="E16" s="238"/>
      <c r="F16" s="238"/>
      <c r="G16" s="238"/>
      <c r="H16" s="238"/>
      <c r="I16" s="4">
        <v>11</v>
      </c>
      <c r="J16" s="22">
        <v>20384421</v>
      </c>
      <c r="K16" s="24">
        <v>5873566</v>
      </c>
    </row>
    <row r="17" spans="1:11" ht="12.75" customHeight="1">
      <c r="A17" s="217" t="s">
        <v>172</v>
      </c>
      <c r="B17" s="218"/>
      <c r="C17" s="218"/>
      <c r="D17" s="218"/>
      <c r="E17" s="218"/>
      <c r="F17" s="218"/>
      <c r="G17" s="218"/>
      <c r="H17" s="218"/>
      <c r="I17" s="4">
        <v>12</v>
      </c>
      <c r="J17" s="143">
        <f>SUM(J13:J16)</f>
        <v>84440937</v>
      </c>
      <c r="K17" s="136">
        <f>SUM(K13:K16)</f>
        <v>238041114</v>
      </c>
    </row>
    <row r="18" spans="1:11" ht="12.75" customHeight="1">
      <c r="A18" s="217" t="s">
        <v>173</v>
      </c>
      <c r="B18" s="218"/>
      <c r="C18" s="218"/>
      <c r="D18" s="218"/>
      <c r="E18" s="218"/>
      <c r="F18" s="218"/>
      <c r="G18" s="218"/>
      <c r="H18" s="218"/>
      <c r="I18" s="4">
        <v>13</v>
      </c>
      <c r="J18" s="143">
        <f>IF(J12&gt;J17,J12-J17,0)</f>
        <v>82086710</v>
      </c>
      <c r="K18" s="136">
        <f>IF(K12&gt;K17,K12-K17,0)</f>
        <v>0</v>
      </c>
    </row>
    <row r="19" spans="1:11" ht="12.75" customHeight="1">
      <c r="A19" s="246" t="s">
        <v>174</v>
      </c>
      <c r="B19" s="247"/>
      <c r="C19" s="247"/>
      <c r="D19" s="247"/>
      <c r="E19" s="247"/>
      <c r="F19" s="247"/>
      <c r="G19" s="247"/>
      <c r="H19" s="247"/>
      <c r="I19" s="4">
        <v>14</v>
      </c>
      <c r="J19" s="143">
        <f>IF(J17&gt;J12,J17-J12,0)</f>
        <v>0</v>
      </c>
      <c r="K19" s="136">
        <f>IF(K17&gt;K12,K17-K12,0)</f>
        <v>1344670</v>
      </c>
    </row>
    <row r="20" spans="1:11" s="40" customFormat="1" ht="12.75">
      <c r="A20" s="284" t="s">
        <v>258</v>
      </c>
      <c r="B20" s="285"/>
      <c r="C20" s="285"/>
      <c r="D20" s="285"/>
      <c r="E20" s="285"/>
      <c r="F20" s="285"/>
      <c r="G20" s="285"/>
      <c r="H20" s="285"/>
      <c r="I20" s="286"/>
      <c r="J20" s="286"/>
      <c r="K20" s="287"/>
    </row>
    <row r="21" spans="1:11" ht="12.75" customHeight="1">
      <c r="A21" s="288" t="s">
        <v>259</v>
      </c>
      <c r="B21" s="289"/>
      <c r="C21" s="289"/>
      <c r="D21" s="289"/>
      <c r="E21" s="289"/>
      <c r="F21" s="289"/>
      <c r="G21" s="289"/>
      <c r="H21" s="289"/>
      <c r="I21" s="4">
        <v>15</v>
      </c>
      <c r="J21" s="22">
        <v>3251100</v>
      </c>
      <c r="K21" s="24">
        <v>12431587</v>
      </c>
    </row>
    <row r="22" spans="1:11" ht="12.75" customHeight="1">
      <c r="A22" s="237" t="s">
        <v>260</v>
      </c>
      <c r="B22" s="238"/>
      <c r="C22" s="238"/>
      <c r="D22" s="238"/>
      <c r="E22" s="238"/>
      <c r="F22" s="238"/>
      <c r="G22" s="238"/>
      <c r="H22" s="238"/>
      <c r="I22" s="4">
        <v>16</v>
      </c>
      <c r="J22" s="22"/>
      <c r="K22" s="24"/>
    </row>
    <row r="23" spans="1:11" ht="12.75" customHeight="1">
      <c r="A23" s="237" t="s">
        <v>309</v>
      </c>
      <c r="B23" s="238"/>
      <c r="C23" s="238"/>
      <c r="D23" s="238"/>
      <c r="E23" s="238"/>
      <c r="F23" s="238"/>
      <c r="G23" s="238"/>
      <c r="H23" s="238"/>
      <c r="I23" s="4">
        <v>17</v>
      </c>
      <c r="J23" s="22">
        <v>591187</v>
      </c>
      <c r="K23" s="24">
        <v>1058750</v>
      </c>
    </row>
    <row r="24" spans="1:11" ht="12.75" customHeight="1">
      <c r="A24" s="237" t="s">
        <v>310</v>
      </c>
      <c r="B24" s="238"/>
      <c r="C24" s="238"/>
      <c r="D24" s="238"/>
      <c r="E24" s="238"/>
      <c r="F24" s="238"/>
      <c r="G24" s="238"/>
      <c r="H24" s="238"/>
      <c r="I24" s="4">
        <v>18</v>
      </c>
      <c r="J24" s="22"/>
      <c r="K24" s="24">
        <v>23579</v>
      </c>
    </row>
    <row r="25" spans="1:11" ht="12.75" customHeight="1">
      <c r="A25" s="237" t="s">
        <v>175</v>
      </c>
      <c r="B25" s="238"/>
      <c r="C25" s="238"/>
      <c r="D25" s="238"/>
      <c r="E25" s="238"/>
      <c r="F25" s="238"/>
      <c r="G25" s="238"/>
      <c r="H25" s="238"/>
      <c r="I25" s="4">
        <v>19</v>
      </c>
      <c r="J25" s="22">
        <v>156</v>
      </c>
      <c r="K25" s="24">
        <v>15030196</v>
      </c>
    </row>
    <row r="26" spans="1:11" ht="12.75" customHeight="1">
      <c r="A26" s="217" t="s">
        <v>176</v>
      </c>
      <c r="B26" s="218"/>
      <c r="C26" s="218"/>
      <c r="D26" s="218"/>
      <c r="E26" s="218"/>
      <c r="F26" s="218"/>
      <c r="G26" s="218"/>
      <c r="H26" s="218"/>
      <c r="I26" s="4">
        <v>20</v>
      </c>
      <c r="J26" s="143">
        <f>SUM(J21:J25)</f>
        <v>3842443</v>
      </c>
      <c r="K26" s="136">
        <f>SUM(K21:K25)</f>
        <v>28544112</v>
      </c>
    </row>
    <row r="27" spans="1:11" ht="12.75" customHeight="1">
      <c r="A27" s="237" t="s">
        <v>261</v>
      </c>
      <c r="B27" s="238"/>
      <c r="C27" s="238"/>
      <c r="D27" s="238"/>
      <c r="E27" s="238"/>
      <c r="F27" s="238"/>
      <c r="G27" s="238"/>
      <c r="H27" s="238"/>
      <c r="I27" s="4">
        <v>21</v>
      </c>
      <c r="J27" s="22">
        <v>30356100</v>
      </c>
      <c r="K27" s="24">
        <v>33274681</v>
      </c>
    </row>
    <row r="28" spans="1:11" ht="12.75" customHeight="1">
      <c r="A28" s="237" t="s">
        <v>262</v>
      </c>
      <c r="B28" s="238"/>
      <c r="C28" s="238"/>
      <c r="D28" s="238"/>
      <c r="E28" s="238"/>
      <c r="F28" s="238"/>
      <c r="G28" s="238"/>
      <c r="H28" s="238"/>
      <c r="I28" s="4">
        <v>22</v>
      </c>
      <c r="J28" s="22">
        <v>57286800</v>
      </c>
      <c r="K28" s="24">
        <v>400000</v>
      </c>
    </row>
    <row r="29" spans="1:11" ht="12.75" customHeight="1">
      <c r="A29" s="237" t="s">
        <v>177</v>
      </c>
      <c r="B29" s="238"/>
      <c r="C29" s="238"/>
      <c r="D29" s="238"/>
      <c r="E29" s="238"/>
      <c r="F29" s="238"/>
      <c r="G29" s="238"/>
      <c r="H29" s="238"/>
      <c r="I29" s="4">
        <v>23</v>
      </c>
      <c r="J29" s="22">
        <v>954824</v>
      </c>
      <c r="K29" s="24">
        <v>97736417</v>
      </c>
    </row>
    <row r="30" spans="1:11" ht="12.75" customHeight="1">
      <c r="A30" s="217" t="s">
        <v>178</v>
      </c>
      <c r="B30" s="218"/>
      <c r="C30" s="218"/>
      <c r="D30" s="218"/>
      <c r="E30" s="218"/>
      <c r="F30" s="218"/>
      <c r="G30" s="218"/>
      <c r="H30" s="218"/>
      <c r="I30" s="4">
        <v>24</v>
      </c>
      <c r="J30" s="143">
        <f>SUM(J27:J29)</f>
        <v>88597724</v>
      </c>
      <c r="K30" s="136">
        <f>SUM(K27:K29)</f>
        <v>131411098</v>
      </c>
    </row>
    <row r="31" spans="1:11" ht="12.75" customHeight="1">
      <c r="A31" s="217" t="s">
        <v>179</v>
      </c>
      <c r="B31" s="218"/>
      <c r="C31" s="218"/>
      <c r="D31" s="218"/>
      <c r="E31" s="218"/>
      <c r="F31" s="218"/>
      <c r="G31" s="218"/>
      <c r="H31" s="218"/>
      <c r="I31" s="4">
        <v>25</v>
      </c>
      <c r="J31" s="143">
        <f>IF(J26&gt;J30,J26-J30,0)</f>
        <v>0</v>
      </c>
      <c r="K31" s="136">
        <f>IF(K26&gt;K30,K26-K30,0)</f>
        <v>0</v>
      </c>
    </row>
    <row r="32" spans="1:11" ht="12.75" customHeight="1">
      <c r="A32" s="246" t="s">
        <v>180</v>
      </c>
      <c r="B32" s="247"/>
      <c r="C32" s="247"/>
      <c r="D32" s="247"/>
      <c r="E32" s="247"/>
      <c r="F32" s="247"/>
      <c r="G32" s="247"/>
      <c r="H32" s="247"/>
      <c r="I32" s="4">
        <v>26</v>
      </c>
      <c r="J32" s="143">
        <f>IF(J30&gt;J26,J30-J26,0)</f>
        <v>84755281</v>
      </c>
      <c r="K32" s="136">
        <f>IF(K30&gt;K26,K30-K26,0)</f>
        <v>102866986</v>
      </c>
    </row>
    <row r="33" spans="1:11" s="40" customFormat="1" ht="12.75">
      <c r="A33" s="284" t="s">
        <v>181</v>
      </c>
      <c r="B33" s="285"/>
      <c r="C33" s="285"/>
      <c r="D33" s="285"/>
      <c r="E33" s="285"/>
      <c r="F33" s="285"/>
      <c r="G33" s="285"/>
      <c r="H33" s="285"/>
      <c r="I33" s="286"/>
      <c r="J33" s="286"/>
      <c r="K33" s="287"/>
    </row>
    <row r="34" spans="1:11" ht="12.75" customHeight="1">
      <c r="A34" s="288" t="s">
        <v>182</v>
      </c>
      <c r="B34" s="289"/>
      <c r="C34" s="289"/>
      <c r="D34" s="289"/>
      <c r="E34" s="289"/>
      <c r="F34" s="289"/>
      <c r="G34" s="289"/>
      <c r="H34" s="289"/>
      <c r="I34" s="4">
        <v>27</v>
      </c>
      <c r="J34" s="22"/>
      <c r="K34" s="24"/>
    </row>
    <row r="35" spans="1:11" ht="12.75" customHeight="1">
      <c r="A35" s="237" t="s">
        <v>183</v>
      </c>
      <c r="B35" s="238"/>
      <c r="C35" s="238"/>
      <c r="D35" s="238"/>
      <c r="E35" s="238"/>
      <c r="F35" s="238"/>
      <c r="G35" s="238"/>
      <c r="H35" s="238"/>
      <c r="I35" s="4">
        <v>28</v>
      </c>
      <c r="J35" s="22">
        <v>53516162</v>
      </c>
      <c r="K35" s="24">
        <v>173764387</v>
      </c>
    </row>
    <row r="36" spans="1:11" ht="12.75" customHeight="1">
      <c r="A36" s="237" t="s">
        <v>184</v>
      </c>
      <c r="B36" s="238"/>
      <c r="C36" s="238"/>
      <c r="D36" s="238"/>
      <c r="E36" s="238"/>
      <c r="F36" s="238"/>
      <c r="G36" s="238"/>
      <c r="H36" s="238"/>
      <c r="I36" s="4">
        <v>29</v>
      </c>
      <c r="J36" s="22">
        <v>965769</v>
      </c>
      <c r="K36" s="24">
        <v>70676800</v>
      </c>
    </row>
    <row r="37" spans="1:11" ht="12.75" customHeight="1">
      <c r="A37" s="217" t="s">
        <v>185</v>
      </c>
      <c r="B37" s="218"/>
      <c r="C37" s="218"/>
      <c r="D37" s="218"/>
      <c r="E37" s="218"/>
      <c r="F37" s="218"/>
      <c r="G37" s="218"/>
      <c r="H37" s="218"/>
      <c r="I37" s="4">
        <v>30</v>
      </c>
      <c r="J37" s="143">
        <f>SUM(J34:J36)</f>
        <v>54481931</v>
      </c>
      <c r="K37" s="136">
        <f>SUM(K34:K36)</f>
        <v>244441187</v>
      </c>
    </row>
    <row r="38" spans="1:11" ht="12.75" customHeight="1">
      <c r="A38" s="237" t="s">
        <v>186</v>
      </c>
      <c r="B38" s="238"/>
      <c r="C38" s="238"/>
      <c r="D38" s="238"/>
      <c r="E38" s="238"/>
      <c r="F38" s="238"/>
      <c r="G38" s="238"/>
      <c r="H38" s="238"/>
      <c r="I38" s="4">
        <v>31</v>
      </c>
      <c r="J38" s="22">
        <v>26777832</v>
      </c>
      <c r="K38" s="24">
        <v>151210005</v>
      </c>
    </row>
    <row r="39" spans="1:11" ht="12.75" customHeight="1">
      <c r="A39" s="228" t="s">
        <v>187</v>
      </c>
      <c r="B39" s="229"/>
      <c r="C39" s="229"/>
      <c r="D39" s="229"/>
      <c r="E39" s="229"/>
      <c r="F39" s="229"/>
      <c r="G39" s="229"/>
      <c r="H39" s="229"/>
      <c r="I39" s="4">
        <v>32</v>
      </c>
      <c r="J39" s="22">
        <v>29816710</v>
      </c>
      <c r="K39" s="24"/>
    </row>
    <row r="40" spans="1:11" ht="12.75" customHeight="1">
      <c r="A40" s="228" t="s">
        <v>188</v>
      </c>
      <c r="B40" s="229"/>
      <c r="C40" s="229"/>
      <c r="D40" s="229"/>
      <c r="E40" s="229"/>
      <c r="F40" s="229"/>
      <c r="G40" s="229"/>
      <c r="H40" s="229"/>
      <c r="I40" s="4">
        <v>33</v>
      </c>
      <c r="J40" s="22">
        <v>1398113</v>
      </c>
      <c r="K40" s="24">
        <v>3508691</v>
      </c>
    </row>
    <row r="41" spans="1:11" ht="12.75" customHeight="1">
      <c r="A41" s="237" t="s">
        <v>189</v>
      </c>
      <c r="B41" s="238"/>
      <c r="C41" s="238"/>
      <c r="D41" s="238"/>
      <c r="E41" s="238"/>
      <c r="F41" s="238"/>
      <c r="G41" s="238"/>
      <c r="H41" s="238"/>
      <c r="I41" s="4">
        <v>34</v>
      </c>
      <c r="J41" s="22">
        <v>17514972</v>
      </c>
      <c r="K41" s="24"/>
    </row>
    <row r="42" spans="1:11" ht="12.75" customHeight="1">
      <c r="A42" s="237" t="s">
        <v>190</v>
      </c>
      <c r="B42" s="238"/>
      <c r="C42" s="238"/>
      <c r="D42" s="238"/>
      <c r="E42" s="238"/>
      <c r="F42" s="238"/>
      <c r="G42" s="238"/>
      <c r="H42" s="238"/>
      <c r="I42" s="4">
        <v>35</v>
      </c>
      <c r="J42" s="22">
        <v>2928635</v>
      </c>
      <c r="K42" s="24">
        <v>208853</v>
      </c>
    </row>
    <row r="43" spans="1:11" ht="12.75" customHeight="1">
      <c r="A43" s="217" t="s">
        <v>191</v>
      </c>
      <c r="B43" s="218"/>
      <c r="C43" s="218"/>
      <c r="D43" s="218"/>
      <c r="E43" s="218"/>
      <c r="F43" s="218"/>
      <c r="G43" s="218"/>
      <c r="H43" s="218"/>
      <c r="I43" s="4">
        <v>36</v>
      </c>
      <c r="J43" s="143">
        <f>SUM(J38:J42)</f>
        <v>78436262</v>
      </c>
      <c r="K43" s="136">
        <f>SUM(K38:K42)</f>
        <v>154927549</v>
      </c>
    </row>
    <row r="44" spans="1:11" ht="12.75" customHeight="1">
      <c r="A44" s="217" t="s">
        <v>192</v>
      </c>
      <c r="B44" s="218"/>
      <c r="C44" s="218"/>
      <c r="D44" s="218"/>
      <c r="E44" s="218"/>
      <c r="F44" s="218"/>
      <c r="G44" s="218"/>
      <c r="H44" s="218"/>
      <c r="I44" s="4">
        <v>37</v>
      </c>
      <c r="J44" s="143">
        <f>IF(J37&gt;J43,J37-J43,0)</f>
        <v>0</v>
      </c>
      <c r="K44" s="136">
        <f>IF(K37&gt;K43,K37-K43,0)</f>
        <v>89513638</v>
      </c>
    </row>
    <row r="45" spans="1:11" ht="12.75" customHeight="1">
      <c r="A45" s="217" t="s">
        <v>193</v>
      </c>
      <c r="B45" s="218"/>
      <c r="C45" s="218"/>
      <c r="D45" s="218"/>
      <c r="E45" s="218"/>
      <c r="F45" s="218"/>
      <c r="G45" s="218"/>
      <c r="H45" s="218"/>
      <c r="I45" s="4">
        <v>38</v>
      </c>
      <c r="J45" s="143">
        <f>IF(J43&gt;J37,J43-J37,0)</f>
        <v>23954331</v>
      </c>
      <c r="K45" s="136">
        <f>IF(K43&gt;K37,K43-K37,0)</f>
        <v>0</v>
      </c>
    </row>
    <row r="46" spans="1:11" ht="12.75" customHeight="1">
      <c r="A46" s="237" t="s">
        <v>194</v>
      </c>
      <c r="B46" s="238"/>
      <c r="C46" s="238"/>
      <c r="D46" s="238"/>
      <c r="E46" s="238"/>
      <c r="F46" s="238"/>
      <c r="G46" s="238"/>
      <c r="H46" s="238"/>
      <c r="I46" s="4">
        <v>39</v>
      </c>
      <c r="J46" s="143">
        <f>IF(J18-J19+J31-J32+J44-J45&gt;0,J18-J19+J31-J32+J44-J45,0)</f>
        <v>0</v>
      </c>
      <c r="K46" s="136">
        <f>IF(K18-K19+K31-K32+K44-K45&gt;0,K18-K19+K31-K32+K44-K45,0)</f>
        <v>0</v>
      </c>
    </row>
    <row r="47" spans="1:11" ht="12.75" customHeight="1">
      <c r="A47" s="237" t="s">
        <v>195</v>
      </c>
      <c r="B47" s="238"/>
      <c r="C47" s="238"/>
      <c r="D47" s="238"/>
      <c r="E47" s="238"/>
      <c r="F47" s="238"/>
      <c r="G47" s="238"/>
      <c r="H47" s="238"/>
      <c r="I47" s="4">
        <v>40</v>
      </c>
      <c r="J47" s="143">
        <f>IF(J19-J18+J32-J31+J45-J44&gt;0,J19-J18+J32-J31+J45-J44,0)</f>
        <v>26622902</v>
      </c>
      <c r="K47" s="136">
        <f>IF(K19-K18+K32-K31+K45-K44&gt;0,K19-K18+K32-K31+K45-K44,0)</f>
        <v>14698018</v>
      </c>
    </row>
    <row r="48" spans="1:11" ht="12.75" customHeight="1">
      <c r="A48" s="237" t="s">
        <v>196</v>
      </c>
      <c r="B48" s="238"/>
      <c r="C48" s="238"/>
      <c r="D48" s="238"/>
      <c r="E48" s="238"/>
      <c r="F48" s="238"/>
      <c r="G48" s="238"/>
      <c r="H48" s="238"/>
      <c r="I48" s="4">
        <v>41</v>
      </c>
      <c r="J48" s="22">
        <v>59277520</v>
      </c>
      <c r="K48" s="24">
        <v>32068367</v>
      </c>
    </row>
    <row r="49" spans="1:11" ht="12.75" customHeight="1">
      <c r="A49" s="237" t="s">
        <v>197</v>
      </c>
      <c r="B49" s="238"/>
      <c r="C49" s="238"/>
      <c r="D49" s="238"/>
      <c r="E49" s="238"/>
      <c r="F49" s="238"/>
      <c r="G49" s="238"/>
      <c r="H49" s="238"/>
      <c r="I49" s="4">
        <v>42</v>
      </c>
      <c r="J49" s="22"/>
      <c r="K49" s="24"/>
    </row>
    <row r="50" spans="1:11" ht="12.75" customHeight="1">
      <c r="A50" s="237" t="s">
        <v>198</v>
      </c>
      <c r="B50" s="238"/>
      <c r="C50" s="238"/>
      <c r="D50" s="238"/>
      <c r="E50" s="238"/>
      <c r="F50" s="238"/>
      <c r="G50" s="238"/>
      <c r="H50" s="238"/>
      <c r="I50" s="4">
        <v>43</v>
      </c>
      <c r="J50" s="22">
        <f>J47</f>
        <v>26622902</v>
      </c>
      <c r="K50" s="24">
        <f>K47</f>
        <v>14698018</v>
      </c>
    </row>
    <row r="51" spans="1:11" ht="12.75" customHeight="1">
      <c r="A51" s="243" t="s">
        <v>199</v>
      </c>
      <c r="B51" s="244"/>
      <c r="C51" s="244"/>
      <c r="D51" s="244"/>
      <c r="E51" s="244"/>
      <c r="F51" s="244"/>
      <c r="G51" s="244"/>
      <c r="H51" s="244"/>
      <c r="I51" s="7">
        <v>44</v>
      </c>
      <c r="J51" s="144">
        <f>J48+J49-J50</f>
        <v>32654618</v>
      </c>
      <c r="K51" s="137">
        <f>K48+K49-K50</f>
        <v>17370349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3:H43"/>
    <mergeCell ref="A44:H44"/>
    <mergeCell ref="A51:H51"/>
    <mergeCell ref="A1:K1"/>
    <mergeCell ref="A47:H47"/>
    <mergeCell ref="A48:H48"/>
    <mergeCell ref="A49:H49"/>
    <mergeCell ref="A50:H50"/>
    <mergeCell ref="A33:K33"/>
    <mergeCell ref="A34:H34"/>
    <mergeCell ref="A45:H45"/>
    <mergeCell ref="A46:H46"/>
  </mergeCells>
  <conditionalFormatting sqref="H2 E2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  <dataValidation allowBlank="1" sqref="J6:K19 J21:K32 J34:K51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1" width="10.8515625" style="39" bestFit="1" customWidth="1"/>
    <col min="12" max="16384" width="9.140625" style="39" customWidth="1"/>
  </cols>
  <sheetData>
    <row r="1" spans="1:12" ht="17.25" customHeight="1">
      <c r="A1" s="302" t="s">
        <v>323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41"/>
    </row>
    <row r="2" spans="1:12" ht="15.75">
      <c r="A2" s="98"/>
      <c r="B2" s="99"/>
      <c r="C2" s="307" t="s">
        <v>200</v>
      </c>
      <c r="D2" s="307"/>
      <c r="E2" s="100">
        <v>40909</v>
      </c>
      <c r="F2" s="32" t="s">
        <v>66</v>
      </c>
      <c r="G2" s="308">
        <v>41090</v>
      </c>
      <c r="H2" s="309"/>
      <c r="I2" s="99"/>
      <c r="J2" s="99"/>
      <c r="K2" s="99"/>
      <c r="L2" s="42"/>
    </row>
    <row r="3" spans="1:11" s="40" customFormat="1" ht="24" customHeight="1" thickBot="1">
      <c r="A3" s="224" t="s">
        <v>111</v>
      </c>
      <c r="B3" s="225"/>
      <c r="C3" s="225"/>
      <c r="D3" s="225"/>
      <c r="E3" s="225"/>
      <c r="F3" s="225"/>
      <c r="G3" s="225"/>
      <c r="H3" s="226"/>
      <c r="I3" s="33" t="s">
        <v>158</v>
      </c>
      <c r="J3" s="34" t="s">
        <v>159</v>
      </c>
      <c r="K3" s="34" t="s">
        <v>160</v>
      </c>
    </row>
    <row r="4" spans="1:11" s="40" customFormat="1" ht="12.75">
      <c r="A4" s="310">
        <v>1</v>
      </c>
      <c r="B4" s="310"/>
      <c r="C4" s="310"/>
      <c r="D4" s="310"/>
      <c r="E4" s="310"/>
      <c r="F4" s="310"/>
      <c r="G4" s="310"/>
      <c r="H4" s="310"/>
      <c r="I4" s="102">
        <v>2</v>
      </c>
      <c r="J4" s="101" t="s">
        <v>18</v>
      </c>
      <c r="K4" s="101" t="s">
        <v>19</v>
      </c>
    </row>
    <row r="5" spans="1:11" ht="12.75" customHeight="1">
      <c r="A5" s="237" t="s">
        <v>201</v>
      </c>
      <c r="B5" s="238"/>
      <c r="C5" s="238"/>
      <c r="D5" s="238"/>
      <c r="E5" s="238"/>
      <c r="F5" s="238"/>
      <c r="G5" s="238"/>
      <c r="H5" s="238"/>
      <c r="I5" s="4">
        <v>1</v>
      </c>
      <c r="J5" s="139">
        <v>249600060</v>
      </c>
      <c r="K5" s="139">
        <v>249600060</v>
      </c>
    </row>
    <row r="6" spans="1:11" ht="12.75" customHeight="1">
      <c r="A6" s="237" t="s">
        <v>202</v>
      </c>
      <c r="B6" s="238"/>
      <c r="C6" s="238"/>
      <c r="D6" s="238"/>
      <c r="E6" s="238"/>
      <c r="F6" s="238"/>
      <c r="G6" s="238"/>
      <c r="H6" s="238"/>
      <c r="I6" s="4">
        <v>2</v>
      </c>
      <c r="J6" s="140">
        <v>9064213</v>
      </c>
      <c r="K6" s="140">
        <v>9464213</v>
      </c>
    </row>
    <row r="7" spans="1:11" ht="12.75" customHeight="1">
      <c r="A7" s="237" t="s">
        <v>203</v>
      </c>
      <c r="B7" s="238"/>
      <c r="C7" s="238"/>
      <c r="D7" s="238"/>
      <c r="E7" s="238"/>
      <c r="F7" s="238"/>
      <c r="G7" s="238"/>
      <c r="H7" s="238"/>
      <c r="I7" s="4">
        <v>3</v>
      </c>
      <c r="J7" s="140">
        <v>19389313</v>
      </c>
      <c r="K7" s="140">
        <v>19389313</v>
      </c>
    </row>
    <row r="8" spans="1:11" ht="12.75" customHeight="1">
      <c r="A8" s="237" t="s">
        <v>312</v>
      </c>
      <c r="B8" s="238"/>
      <c r="C8" s="238"/>
      <c r="D8" s="238"/>
      <c r="E8" s="238"/>
      <c r="F8" s="238"/>
      <c r="G8" s="238"/>
      <c r="H8" s="238"/>
      <c r="I8" s="4">
        <v>4</v>
      </c>
      <c r="J8" s="140">
        <v>130952109</v>
      </c>
      <c r="K8" s="140">
        <v>212741442</v>
      </c>
    </row>
    <row r="9" spans="1:11" ht="12.75" customHeight="1">
      <c r="A9" s="237" t="s">
        <v>313</v>
      </c>
      <c r="B9" s="238"/>
      <c r="C9" s="238"/>
      <c r="D9" s="238"/>
      <c r="E9" s="238"/>
      <c r="F9" s="238"/>
      <c r="G9" s="238"/>
      <c r="H9" s="238"/>
      <c r="I9" s="4">
        <v>5</v>
      </c>
      <c r="J9" s="140">
        <v>128257928</v>
      </c>
      <c r="K9" s="140">
        <v>43770259</v>
      </c>
    </row>
    <row r="10" spans="1:11" ht="12.75" customHeight="1">
      <c r="A10" s="237" t="s">
        <v>314</v>
      </c>
      <c r="B10" s="238"/>
      <c r="C10" s="238"/>
      <c r="D10" s="238"/>
      <c r="E10" s="238"/>
      <c r="F10" s="238"/>
      <c r="G10" s="238"/>
      <c r="H10" s="238"/>
      <c r="I10" s="4">
        <v>6</v>
      </c>
      <c r="J10" s="140">
        <v>4473838</v>
      </c>
      <c r="K10" s="140">
        <v>4978290</v>
      </c>
    </row>
    <row r="11" spans="1:11" ht="12.75" customHeight="1">
      <c r="A11" s="237" t="s">
        <v>315</v>
      </c>
      <c r="B11" s="238"/>
      <c r="C11" s="238"/>
      <c r="D11" s="238"/>
      <c r="E11" s="238"/>
      <c r="F11" s="238"/>
      <c r="G11" s="238"/>
      <c r="H11" s="238"/>
      <c r="I11" s="4">
        <v>7</v>
      </c>
      <c r="J11" s="140"/>
      <c r="K11" s="140"/>
    </row>
    <row r="12" spans="1:11" ht="12.75" customHeight="1">
      <c r="A12" s="237" t="s">
        <v>316</v>
      </c>
      <c r="B12" s="238"/>
      <c r="C12" s="238"/>
      <c r="D12" s="238"/>
      <c r="E12" s="238"/>
      <c r="F12" s="238"/>
      <c r="G12" s="238"/>
      <c r="H12" s="238"/>
      <c r="I12" s="4">
        <v>8</v>
      </c>
      <c r="J12" s="140">
        <v>-3599500</v>
      </c>
      <c r="K12" s="140">
        <v>-3750000</v>
      </c>
    </row>
    <row r="13" spans="1:11" ht="12.75" customHeight="1">
      <c r="A13" s="237" t="s">
        <v>204</v>
      </c>
      <c r="B13" s="238"/>
      <c r="C13" s="238"/>
      <c r="D13" s="238"/>
      <c r="E13" s="238"/>
      <c r="F13" s="238"/>
      <c r="G13" s="238"/>
      <c r="H13" s="238"/>
      <c r="I13" s="4">
        <v>9</v>
      </c>
      <c r="J13" s="140"/>
      <c r="K13" s="140"/>
    </row>
    <row r="14" spans="1:11" ht="12.75" customHeight="1">
      <c r="A14" s="217" t="s">
        <v>205</v>
      </c>
      <c r="B14" s="218"/>
      <c r="C14" s="218"/>
      <c r="D14" s="218"/>
      <c r="E14" s="218"/>
      <c r="F14" s="218"/>
      <c r="G14" s="218"/>
      <c r="H14" s="218"/>
      <c r="I14" s="4">
        <v>10</v>
      </c>
      <c r="J14" s="141">
        <f>SUM(J5:J13)</f>
        <v>538137961</v>
      </c>
      <c r="K14" s="141">
        <f>SUM(K5:K13)</f>
        <v>536193577</v>
      </c>
    </row>
    <row r="15" spans="1:11" ht="12.75" customHeight="1">
      <c r="A15" s="237" t="s">
        <v>317</v>
      </c>
      <c r="B15" s="238"/>
      <c r="C15" s="238"/>
      <c r="D15" s="238"/>
      <c r="E15" s="238"/>
      <c r="F15" s="238"/>
      <c r="G15" s="238"/>
      <c r="H15" s="238"/>
      <c r="I15" s="4">
        <v>11</v>
      </c>
      <c r="J15" s="140"/>
      <c r="K15" s="140"/>
    </row>
    <row r="16" spans="1:11" ht="12.75" customHeight="1">
      <c r="A16" s="237" t="s">
        <v>318</v>
      </c>
      <c r="B16" s="238"/>
      <c r="C16" s="238"/>
      <c r="D16" s="238"/>
      <c r="E16" s="238"/>
      <c r="F16" s="238"/>
      <c r="G16" s="238"/>
      <c r="H16" s="238"/>
      <c r="I16" s="4">
        <v>12</v>
      </c>
      <c r="J16" s="140"/>
      <c r="K16" s="140"/>
    </row>
    <row r="17" spans="1:11" ht="12.75" customHeight="1">
      <c r="A17" s="237" t="s">
        <v>319</v>
      </c>
      <c r="B17" s="238"/>
      <c r="C17" s="238"/>
      <c r="D17" s="238"/>
      <c r="E17" s="238"/>
      <c r="F17" s="238"/>
      <c r="G17" s="238"/>
      <c r="H17" s="238"/>
      <c r="I17" s="4">
        <v>13</v>
      </c>
      <c r="J17" s="140"/>
      <c r="K17" s="140"/>
    </row>
    <row r="18" spans="1:11" ht="12.75" customHeight="1">
      <c r="A18" s="237" t="s">
        <v>320</v>
      </c>
      <c r="B18" s="238"/>
      <c r="C18" s="238"/>
      <c r="D18" s="238"/>
      <c r="E18" s="238"/>
      <c r="F18" s="238"/>
      <c r="G18" s="238"/>
      <c r="H18" s="238"/>
      <c r="I18" s="4">
        <v>14</v>
      </c>
      <c r="J18" s="140"/>
      <c r="K18" s="140"/>
    </row>
    <row r="19" spans="1:11" ht="12.75" customHeight="1">
      <c r="A19" s="237" t="s">
        <v>321</v>
      </c>
      <c r="B19" s="238"/>
      <c r="C19" s="238"/>
      <c r="D19" s="238"/>
      <c r="E19" s="238"/>
      <c r="F19" s="238"/>
      <c r="G19" s="238"/>
      <c r="H19" s="238"/>
      <c r="I19" s="4">
        <v>15</v>
      </c>
      <c r="J19" s="140"/>
      <c r="K19" s="140"/>
    </row>
    <row r="20" spans="1:11" ht="12.75" customHeight="1">
      <c r="A20" s="237" t="s">
        <v>206</v>
      </c>
      <c r="B20" s="238"/>
      <c r="C20" s="238"/>
      <c r="D20" s="238"/>
      <c r="E20" s="238"/>
      <c r="F20" s="238"/>
      <c r="G20" s="238"/>
      <c r="H20" s="238"/>
      <c r="I20" s="4">
        <v>16</v>
      </c>
      <c r="J20" s="140"/>
      <c r="K20" s="140"/>
    </row>
    <row r="21" spans="1:11" ht="12.75" customHeight="1">
      <c r="A21" s="217" t="s">
        <v>322</v>
      </c>
      <c r="B21" s="218"/>
      <c r="C21" s="218"/>
      <c r="D21" s="218"/>
      <c r="E21" s="218"/>
      <c r="F21" s="218"/>
      <c r="G21" s="218"/>
      <c r="H21" s="218"/>
      <c r="I21" s="4">
        <v>17</v>
      </c>
      <c r="J21" s="142">
        <f>SUM(J15:J20)</f>
        <v>0</v>
      </c>
      <c r="K21" s="142">
        <f>SUM(K15:K20)</f>
        <v>0</v>
      </c>
    </row>
    <row r="22" spans="1:11" s="40" customFormat="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 customHeight="1">
      <c r="A23" s="297" t="s">
        <v>384</v>
      </c>
      <c r="B23" s="298"/>
      <c r="C23" s="298"/>
      <c r="D23" s="298"/>
      <c r="E23" s="298"/>
      <c r="F23" s="298"/>
      <c r="G23" s="298"/>
      <c r="H23" s="299"/>
      <c r="I23" s="38">
        <v>18</v>
      </c>
      <c r="J23" s="139">
        <v>538137961</v>
      </c>
      <c r="K23" s="139">
        <v>536193577</v>
      </c>
    </row>
    <row r="24" spans="1:11" ht="23.25" customHeight="1">
      <c r="A24" s="243" t="s">
        <v>385</v>
      </c>
      <c r="B24" s="244"/>
      <c r="C24" s="244"/>
      <c r="D24" s="244"/>
      <c r="E24" s="244"/>
      <c r="F24" s="244"/>
      <c r="G24" s="244"/>
      <c r="H24" s="245"/>
      <c r="I24" s="7">
        <v>19</v>
      </c>
      <c r="J24" s="142">
        <v>86344481</v>
      </c>
      <c r="K24" s="142">
        <v>29852302</v>
      </c>
    </row>
    <row r="25" spans="1:11" ht="30" customHeight="1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6384" width="9.140625" style="37" customWidth="1"/>
  </cols>
  <sheetData>
    <row r="1" spans="1:10" ht="12.7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11" t="s">
        <v>263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s="127" customFormat="1" ht="14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s="127" customFormat="1" ht="14.25">
      <c r="A5" s="37" t="s">
        <v>422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s="127" customFormat="1" ht="23.25" customHeight="1">
      <c r="A6" s="37" t="s">
        <v>421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27" customFormat="1" ht="29.25" customHeight="1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0" s="127" customFormat="1" ht="29.2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s="127" customFormat="1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s="127" customFormat="1" ht="29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s="127" customFormat="1" ht="14.2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s="127" customFormat="1" ht="14.25">
      <c r="A12" s="37"/>
      <c r="B12" s="37"/>
      <c r="C12" s="37"/>
      <c r="D12" s="37"/>
      <c r="E12" s="37"/>
      <c r="F12" s="37"/>
      <c r="G12" s="37"/>
      <c r="H12" s="37"/>
      <c r="I12" s="37"/>
      <c r="J12" s="37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2011-11-04T11:09:40Z</cp:lastPrinted>
  <dcterms:created xsi:type="dcterms:W3CDTF">2008-10-17T11:51:54Z</dcterms:created>
  <dcterms:modified xsi:type="dcterms:W3CDTF">2012-07-26T14:01:06Z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