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6065" windowHeight="126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<sst xmlns="http://schemas.openxmlformats.org/spreadsheetml/2006/main" count="396" uniqueCount="346">
  <si>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</si>
  <si>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</si>
  <si>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</si>
  <si>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</si>
  <si>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</si>
  <si>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</si>
  <si>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</si>
  <si>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</si>
  <si>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</si>
  <si>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</si>
  <si>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</si>
  <si>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</si>
  <si>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</si>
  <si>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</si>
  <si>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</si>
  <si>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</si>
  <si>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</si>
  <si>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</si>
  <si>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</si>
  <si>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</si>
  <si>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</si>
  <si>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</si>
  <si>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</si>
  <si>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</si>
  <si>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</si>
  <si>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</si>
  <si>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</si>
  <si>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</si>
  <si>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</si>
  <si>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</si>
  <si>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</si>
  <si>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</si>
  <si>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</si>
  <si>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</si>
  <si>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</si>
  <si>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</si>
  <si>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</si>
  <si>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</si>
  <si>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</si>
  <si>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</si>
  <si>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</si>
  <si>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</si>
  <si>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</si>
  <si>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</si>
  <si>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</si>
  <si>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</si>
  <si>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</si>
  <si>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</si>
  <si>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</si>
  <si>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</si>
  <si>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</si>
  <si>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</si>
  <si>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</si>
  <si>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</si>
  <si>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</si>
  <si>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</si>
  <si>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</si>
  <si>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</si>
  <si>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</si>
  <si>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</si>
  <si>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</si>
  <si>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</si>
  <si>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</si>
  <si>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</si>
  <si>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</si>
  <si>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</si>
  <si>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</si>
  <si>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</si>
  <si>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</si>
  <si>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</si>
  <si>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</si>
  <si>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</si>
  <si>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</si>
  <si>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</si>
  <si>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</si>
  <si>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</si>
  <si>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</si>
  <si>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</si>
  <si>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</si>
  <si>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</si>
  <si>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</si>
  <si>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</si>
  <si>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</si>
  <si>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</si>
  <si>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</si>
  <si>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</si>
  <si>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</si>
  <si>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</si>
  <si>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</si>
  <si>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</si>
  <si>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</si>
  <si>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</si>
  <si>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</si>
  <si>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</si>
  <si>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</si>
  <si>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</si>
  <si>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</si>
  <si>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</si>
  <si>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</si>
  <si>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</si>
  <si>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</si>
  <si>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</si>
  <si>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</si>
  <si>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</si>
  <si>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</si>
  <si>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</si>
  <si>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</si>
  <si>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</si>
  <si>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</si>
  <si>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</si>
  <si>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</si>
  <si>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</si>
  <si>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</si>
  <si>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</si>
  <si>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</si>
  <si>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</si>
  <si>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</si>
  <si>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</si>
  <si>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</si>
  <si>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</si>
  <si>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</si>
  <si>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</si>
  <si>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</si>
  <si>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</si>
  <si>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</si>
  <si>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</si>
  <si>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</si>
  <si>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</si>
  <si>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</si>
  <si>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</si>
  <si>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</si>
  <si>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</si>
  <si>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</si>
  <si>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</si>
  <si>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</si>
  <si>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</si>
  <si>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</si>
  <si>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</si>
  <si>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</si>
  <si>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</si>
  <si>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</si>
  <si>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</si>
  <si>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</si>
  <si>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</si>
  <si>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</si>
  <si>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</si>
  <si>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</si>
  <si>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</si>
  <si>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</si>
  <si>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</si>
  <si>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</si>
  <si>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</si>
  <si>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</si>
  <si>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</si>
  <si>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</si>
  <si>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</si>
  <si>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</si>
  <si>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</si>
  <si>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</si>
  <si>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</si>
  <si>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</si>
  <si>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</si>
  <si>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</si>
  <si>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</si>
  <si>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</si>
  <si>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</si>
  <si>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</si>
  <si>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</si>
  <si>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</si>
  <si>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</si>
  <si>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</si>
  <si>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</si>
  <si>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</si>
  <si>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</si>
  <si>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</si>
  <si>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</si>
  <si>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</si>
  <si>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</si>
  <si>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</si>
  <si>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</si>
  <si>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</si>
  <si>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</si>
  <si>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</si>
  <si>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</si>
  <si>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</si>
  <si>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</si>
  <si>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</si>
  <si>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</si>
  <si>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</si>
  <si>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</si>
  <si>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</si>
  <si>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</si>
  <si>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</si>
  <si>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</si>
  <si>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</si>
  <si>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</si>
  <si>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</si>
  <si>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</si>
  <si>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</si>
  <si>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</si>
  <si>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</si>
  <si>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</si>
  <si>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</si>
  <si>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</si>
  <si>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</si>
  <si>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</si>
  <si>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</si>
  <si>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</si>
  <si>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</si>
  <si>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</si>
  <si>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</si>
  <si>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</si>
  <si>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</si>
  <si>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</si>
  <si>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</si>
  <si>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</si>
  <si>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</si>
  <si>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</si>
  <si>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</si>
  <si>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</si>
  <si>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</si>
  <si>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</si>
  <si>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</si>
  <si>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</si>
  <si>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</si>
  <si>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</si>
  <si>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</si>
  <si>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</si>
  <si>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</si>
  <si>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</si>
  <si>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</si>
  <si>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</si>
  <si>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</si>
  <si>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</si>
  <si>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</si>
  <si>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</si>
  <si>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</si>
  <si>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</si>
  <si>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</si>
  <si>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</si>
  <si>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</si>
  <si>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</si>
  <si>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</si>
  <si>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</si>
  <si>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</si>
  <si>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</si>
  <si>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</si>
  <si>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</si>
  <si>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</si>
  <si>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</si>
  <si>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</si>
  <si>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</si>
  <si>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</si>
  <si>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</si>
  <si>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</si>
  <si>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</si>
  <si>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</si>
  <si>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</si>
  <si>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</si>
  <si>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</si>
  <si>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</si>
  <si>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</si>
  <si>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</si>
  <si>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</si>
  <si>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</si>
  <si>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</si>
  <si>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</si>
  <si>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</si>
  <si>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</si>
  <si>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</si>
  <si>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</si>
  <si>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</si>
  <si>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</si>
  <si>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</si>
  <si>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</si>
  <si>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</si>
  <si>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</si>
  <si>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</si>
  <si>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</si>
  <si>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</si>
  <si>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</si>
  <si>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</si>
  <si>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</si>
  <si>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</si>
  <si>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</si>
  <si>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</si>
  <si>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</si>
  <si>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</si>
  <si>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</si>
  <si>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</si>
  <si>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</si>
  <si>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</si>
  <si>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</si>
  <si>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</si>
  <si>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</si>
  <si>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</si>
  <si>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</si>
  <si>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</si>
  <si>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</si>
  <si>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</si>
  <si>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</si>
  <si>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</si>
  <si>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</si>
  <si>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</si>
  <si>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</si>
  <si>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</si>
  <si>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</si>
  <si>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</si>
  <si>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</si>
  <si>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</si>
  <si>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</si>
  <si>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</si>
  <si>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</si>
  <si>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</si>
  <si>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</si>
  <si>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</si>
  <si>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</si>
  <si>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</si>
  <si>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</si>
  <si>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</si>
  <si>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</si>
  <si>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</si>
  <si>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</si>
  <si>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</si>
  <si>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</si>
  <si>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31.12.2011.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</si>
  <si>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</si>
  <si>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</si>
  <si>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</si>
  <si>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</si>
  <si>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</si>
  <si>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</si>
  <si>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</si>
  <si>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</si>
  <si>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</si>
  <si>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NE</t>
  </si>
  <si>
    <t>1081</t>
  </si>
  <si>
    <t>ZDENKA SMOJVER</t>
  </si>
  <si>
    <t>033/840-122</t>
  </si>
  <si>
    <t>033/840-103</t>
  </si>
  <si>
    <t>racunovodstvo-viro@secerana.hr</t>
  </si>
  <si>
    <t>ŽELJKO ZADRO</t>
  </si>
  <si>
    <t>stanje na dan 31.12.2011.</t>
  </si>
  <si>
    <t>Obveznik: VIRO TVORNICA ŠEĆERA d.d.____________________________________</t>
  </si>
  <si>
    <t>u razdoblju 01.01.2011. do 31.12.2011.</t>
  </si>
  <si>
    <t>Obveznik: VIRO TVORNICA ŠEĆERA d.d.___________________________________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</si>
</sst>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24" borderId="16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8" xfId="48" applyNumberFormat="1" applyFill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30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30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30" xfId="53" applyFont="1" applyBorder="1" applyAlignment="1">
      <alignment horizontal="left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30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30" xfId="53" applyFont="1" applyBorder="1" applyAlignment="1" applyProtection="1">
      <alignment/>
      <protection hidden="1" locked="0"/>
    </xf>
    <xf numFmtId="0" fontId="2" fillId="24" borderId="28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30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vertical="center"/>
    </xf>
    <xf numFmtId="0" fontId="0" fillId="20" borderId="3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4" borderId="39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8" xfId="0" applyFont="1" applyFill="1" applyBorder="1" applyAlignment="1" applyProtection="1">
      <alignment horizontal="center" vertical="center" wrapText="1"/>
      <protection hidden="1"/>
    </xf>
    <xf numFmtId="0" fontId="2" fillId="21" borderId="49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9" fillId="20" borderId="38" xfId="0" applyFont="1" applyFill="1" applyBorder="1" applyAlignment="1">
      <alignment vertical="center" wrapText="1"/>
    </xf>
    <xf numFmtId="0" fontId="9" fillId="20" borderId="3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9" fillId="25" borderId="39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7" xfId="0" applyFont="1" applyFill="1" applyBorder="1" applyAlignment="1">
      <alignment horizontal="left" vertical="center" wrapText="1"/>
    </xf>
    <xf numFmtId="0" fontId="2" fillId="26" borderId="38" xfId="0" applyFont="1" applyFill="1" applyBorder="1" applyAlignment="1">
      <alignment horizontal="left" vertical="center" wrapText="1"/>
    </xf>
    <xf numFmtId="0" fontId="0" fillId="26" borderId="38" xfId="0" applyFont="1" applyFill="1" applyBorder="1" applyAlignment="1">
      <alignment vertical="center" wrapText="1"/>
    </xf>
    <xf numFmtId="0" fontId="0" fillId="26" borderId="39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3">
      <selection activeCell="B60" sqref="B6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4" t="s">
        <v>256</v>
      </c>
      <c r="B1" s="134"/>
      <c r="C1" s="13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49" t="s">
        <v>257</v>
      </c>
      <c r="B2" s="149"/>
      <c r="C2" s="149"/>
      <c r="D2" s="150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51" t="s">
        <v>259</v>
      </c>
      <c r="B4" s="151"/>
      <c r="C4" s="151"/>
      <c r="D4" s="151"/>
      <c r="E4" s="151"/>
      <c r="F4" s="151"/>
      <c r="G4" s="151"/>
      <c r="H4" s="151"/>
      <c r="I4" s="15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52" t="s">
        <v>260</v>
      </c>
      <c r="B6" s="153"/>
      <c r="C6" s="147" t="s">
        <v>326</v>
      </c>
      <c r="D6" s="148"/>
      <c r="E6" s="154"/>
      <c r="F6" s="154"/>
      <c r="G6" s="154"/>
      <c r="H6" s="154"/>
      <c r="I6" s="39"/>
      <c r="J6" s="22"/>
      <c r="K6" s="22"/>
      <c r="L6" s="22"/>
    </row>
    <row r="7" spans="1:12" ht="12.75">
      <c r="A7" s="40"/>
      <c r="B7" s="40"/>
      <c r="C7" s="31"/>
      <c r="D7" s="31"/>
      <c r="E7" s="154"/>
      <c r="F7" s="154"/>
      <c r="G7" s="154"/>
      <c r="H7" s="154"/>
      <c r="I7" s="39"/>
      <c r="J7" s="22"/>
      <c r="K7" s="22"/>
      <c r="L7" s="22"/>
    </row>
    <row r="8" spans="1:12" ht="12.75">
      <c r="A8" s="155" t="s">
        <v>261</v>
      </c>
      <c r="B8" s="156"/>
      <c r="C8" s="147" t="s">
        <v>327</v>
      </c>
      <c r="D8" s="148"/>
      <c r="E8" s="154"/>
      <c r="F8" s="154"/>
      <c r="G8" s="154"/>
      <c r="H8" s="15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44" t="s">
        <v>262</v>
      </c>
      <c r="B10" s="145"/>
      <c r="C10" s="147" t="s">
        <v>328</v>
      </c>
      <c r="D10" s="14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46"/>
      <c r="B11" s="14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52" t="s">
        <v>263</v>
      </c>
      <c r="B12" s="153"/>
      <c r="C12" s="157" t="s">
        <v>329</v>
      </c>
      <c r="D12" s="162"/>
      <c r="E12" s="162"/>
      <c r="F12" s="162"/>
      <c r="G12" s="162"/>
      <c r="H12" s="162"/>
      <c r="I12" s="16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52" t="s">
        <v>264</v>
      </c>
      <c r="B14" s="153"/>
      <c r="C14" s="164">
        <v>33000</v>
      </c>
      <c r="D14" s="165"/>
      <c r="E14" s="31"/>
      <c r="F14" s="157" t="s">
        <v>330</v>
      </c>
      <c r="G14" s="162"/>
      <c r="H14" s="162"/>
      <c r="I14" s="16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52" t="s">
        <v>265</v>
      </c>
      <c r="B16" s="153"/>
      <c r="C16" s="157" t="s">
        <v>331</v>
      </c>
      <c r="D16" s="162"/>
      <c r="E16" s="162"/>
      <c r="F16" s="162"/>
      <c r="G16" s="162"/>
      <c r="H16" s="162"/>
      <c r="I16" s="16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52" t="s">
        <v>266</v>
      </c>
      <c r="B18" s="153"/>
      <c r="C18" s="166" t="s">
        <v>332</v>
      </c>
      <c r="D18" s="167"/>
      <c r="E18" s="167"/>
      <c r="F18" s="167"/>
      <c r="G18" s="167"/>
      <c r="H18" s="167"/>
      <c r="I18" s="16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52" t="s">
        <v>267</v>
      </c>
      <c r="B20" s="153"/>
      <c r="C20" s="166" t="s">
        <v>333</v>
      </c>
      <c r="D20" s="167"/>
      <c r="E20" s="167"/>
      <c r="F20" s="167"/>
      <c r="G20" s="167"/>
      <c r="H20" s="167"/>
      <c r="I20" s="16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52" t="s">
        <v>268</v>
      </c>
      <c r="B22" s="153"/>
      <c r="C22" s="44">
        <v>491</v>
      </c>
      <c r="D22" s="157" t="s">
        <v>330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52" t="s">
        <v>269</v>
      </c>
      <c r="B24" s="153"/>
      <c r="C24" s="44">
        <v>10</v>
      </c>
      <c r="D24" s="157" t="s">
        <v>334</v>
      </c>
      <c r="E24" s="158"/>
      <c r="F24" s="158"/>
      <c r="G24" s="159"/>
      <c r="H24" s="38" t="s">
        <v>270</v>
      </c>
      <c r="I24" s="48">
        <v>250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52" t="s">
        <v>272</v>
      </c>
      <c r="B26" s="153"/>
      <c r="C26" s="49" t="s">
        <v>335</v>
      </c>
      <c r="D26" s="50"/>
      <c r="E26" s="22"/>
      <c r="F26" s="51"/>
      <c r="G26" s="152" t="s">
        <v>273</v>
      </c>
      <c r="H26" s="153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72" t="s">
        <v>274</v>
      </c>
      <c r="B28" s="173"/>
      <c r="C28" s="138"/>
      <c r="D28" s="138"/>
      <c r="E28" s="139" t="s">
        <v>275</v>
      </c>
      <c r="F28" s="140"/>
      <c r="G28" s="140"/>
      <c r="H28" s="141" t="s">
        <v>276</v>
      </c>
      <c r="I28" s="14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69"/>
      <c r="B30" s="170"/>
      <c r="C30" s="170"/>
      <c r="D30" s="171"/>
      <c r="E30" s="169"/>
      <c r="F30" s="170"/>
      <c r="G30" s="170"/>
      <c r="H30" s="147"/>
      <c r="I30" s="148"/>
      <c r="J30" s="22"/>
      <c r="K30" s="22"/>
      <c r="L30" s="22"/>
    </row>
    <row r="31" spans="1:12" ht="12.75">
      <c r="A31" s="45"/>
      <c r="B31" s="45"/>
      <c r="C31" s="43"/>
      <c r="D31" s="142"/>
      <c r="E31" s="142"/>
      <c r="F31" s="142"/>
      <c r="G31" s="143"/>
      <c r="H31" s="31"/>
      <c r="I31" s="57"/>
      <c r="J31" s="22"/>
      <c r="K31" s="22"/>
      <c r="L31" s="22"/>
    </row>
    <row r="32" spans="1:12" ht="12.75">
      <c r="A32" s="169"/>
      <c r="B32" s="170"/>
      <c r="C32" s="170"/>
      <c r="D32" s="171"/>
      <c r="E32" s="169"/>
      <c r="F32" s="170"/>
      <c r="G32" s="170"/>
      <c r="H32" s="147"/>
      <c r="I32" s="14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69"/>
      <c r="B34" s="170"/>
      <c r="C34" s="170"/>
      <c r="D34" s="171"/>
      <c r="E34" s="169"/>
      <c r="F34" s="170"/>
      <c r="G34" s="170"/>
      <c r="H34" s="147"/>
      <c r="I34" s="14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69"/>
      <c r="B36" s="170"/>
      <c r="C36" s="170"/>
      <c r="D36" s="171"/>
      <c r="E36" s="169"/>
      <c r="F36" s="170"/>
      <c r="G36" s="170"/>
      <c r="H36" s="147"/>
      <c r="I36" s="148"/>
      <c r="J36" s="22"/>
      <c r="K36" s="22"/>
      <c r="L36" s="22"/>
    </row>
    <row r="37" spans="1:12" ht="12.75">
      <c r="A37" s="59"/>
      <c r="B37" s="59"/>
      <c r="C37" s="137"/>
      <c r="D37" s="135"/>
      <c r="E37" s="31"/>
      <c r="F37" s="137"/>
      <c r="G37" s="135"/>
      <c r="H37" s="31"/>
      <c r="I37" s="31"/>
      <c r="J37" s="22"/>
      <c r="K37" s="22"/>
      <c r="L37" s="22"/>
    </row>
    <row r="38" spans="1:12" ht="12.75">
      <c r="A38" s="169"/>
      <c r="B38" s="170"/>
      <c r="C38" s="170"/>
      <c r="D38" s="171"/>
      <c r="E38" s="169"/>
      <c r="F38" s="170"/>
      <c r="G38" s="170"/>
      <c r="H38" s="147"/>
      <c r="I38" s="14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69"/>
      <c r="B40" s="170"/>
      <c r="C40" s="170"/>
      <c r="D40" s="171"/>
      <c r="E40" s="169"/>
      <c r="F40" s="170"/>
      <c r="G40" s="170"/>
      <c r="H40" s="147"/>
      <c r="I40" s="14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9" t="s">
        <v>277</v>
      </c>
      <c r="B44" s="130"/>
      <c r="C44" s="147"/>
      <c r="D44" s="148"/>
      <c r="E44" s="32"/>
      <c r="F44" s="157"/>
      <c r="G44" s="170"/>
      <c r="H44" s="170"/>
      <c r="I44" s="171"/>
      <c r="J44" s="22"/>
      <c r="K44" s="22"/>
      <c r="L44" s="22"/>
    </row>
    <row r="45" spans="1:12" ht="12.75">
      <c r="A45" s="59"/>
      <c r="B45" s="59"/>
      <c r="C45" s="137"/>
      <c r="D45" s="135"/>
      <c r="E45" s="31"/>
      <c r="F45" s="137"/>
      <c r="G45" s="125"/>
      <c r="H45" s="67"/>
      <c r="I45" s="67"/>
      <c r="J45" s="22"/>
      <c r="K45" s="22"/>
      <c r="L45" s="22"/>
    </row>
    <row r="46" spans="1:12" ht="12.75">
      <c r="A46" s="129" t="s">
        <v>278</v>
      </c>
      <c r="B46" s="130"/>
      <c r="C46" s="157" t="s">
        <v>337</v>
      </c>
      <c r="D46" s="136"/>
      <c r="E46" s="136"/>
      <c r="F46" s="136"/>
      <c r="G46" s="136"/>
      <c r="H46" s="136"/>
      <c r="I46" s="13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9" t="s">
        <v>280</v>
      </c>
      <c r="B48" s="130"/>
      <c r="C48" s="131" t="s">
        <v>338</v>
      </c>
      <c r="D48" s="132"/>
      <c r="E48" s="133"/>
      <c r="F48" s="32"/>
      <c r="G48" s="38" t="s">
        <v>281</v>
      </c>
      <c r="H48" s="131" t="s">
        <v>339</v>
      </c>
      <c r="I48" s="133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9" t="s">
        <v>266</v>
      </c>
      <c r="B50" s="130"/>
      <c r="C50" s="128" t="s">
        <v>340</v>
      </c>
      <c r="D50" s="132"/>
      <c r="E50" s="132"/>
      <c r="F50" s="132"/>
      <c r="G50" s="132"/>
      <c r="H50" s="132"/>
      <c r="I50" s="13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2" t="s">
        <v>282</v>
      </c>
      <c r="B52" s="153"/>
      <c r="C52" s="131" t="s">
        <v>341</v>
      </c>
      <c r="D52" s="132"/>
      <c r="E52" s="132"/>
      <c r="F52" s="132"/>
      <c r="G52" s="132"/>
      <c r="H52" s="132"/>
      <c r="I52" s="163"/>
      <c r="J52" s="22"/>
      <c r="K52" s="22"/>
      <c r="L52" s="22"/>
    </row>
    <row r="53" spans="1:12" ht="12.75">
      <c r="A53" s="69"/>
      <c r="B53" s="69"/>
      <c r="C53" s="176" t="s">
        <v>283</v>
      </c>
      <c r="D53" s="176"/>
      <c r="E53" s="176"/>
      <c r="F53" s="176"/>
      <c r="G53" s="176"/>
      <c r="H53" s="17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4" t="s">
        <v>284</v>
      </c>
      <c r="C55" s="175"/>
      <c r="D55" s="175"/>
      <c r="E55" s="175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80" t="s">
        <v>317</v>
      </c>
      <c r="I56" s="180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80"/>
      <c r="I57" s="180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80"/>
      <c r="I58" s="180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80"/>
      <c r="I59" s="180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80"/>
      <c r="I60" s="18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7" t="s">
        <v>287</v>
      </c>
      <c r="H63" s="178"/>
      <c r="I63" s="17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6"/>
      <c r="H64" s="127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82">
      <selection activeCell="A117" sqref="A117:K117"/>
    </sheetView>
  </sheetViews>
  <sheetFormatPr defaultColWidth="9.140625" defaultRowHeight="12.75"/>
  <cols>
    <col min="7" max="7" width="8.7109375" style="0" customWidth="1"/>
    <col min="8" max="8" width="9.28125" style="0" customWidth="1"/>
    <col min="9" max="9" width="9.7109375" style="0" customWidth="1"/>
    <col min="10" max="10" width="9.8515625" style="0" bestFit="1" customWidth="1"/>
    <col min="11" max="11" width="11.8515625" style="0" customWidth="1"/>
  </cols>
  <sheetData>
    <row r="1" spans="1:11" ht="12.75">
      <c r="A1" s="222" t="s">
        <v>159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213" t="s">
        <v>343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0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93" t="s">
        <v>62</v>
      </c>
      <c r="B8" s="194"/>
      <c r="C8" s="194"/>
      <c r="D8" s="194"/>
      <c r="E8" s="194"/>
      <c r="F8" s="194"/>
      <c r="G8" s="194"/>
      <c r="H8" s="212"/>
      <c r="I8" s="6">
        <v>1</v>
      </c>
      <c r="J8" s="119"/>
      <c r="K8" s="119"/>
    </row>
    <row r="9" spans="1:11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0">
        <f>J10+J17+J27+J36+J40</f>
        <v>509611901</v>
      </c>
      <c r="K9" s="120">
        <f>K10+K17+K27+K36+K40</f>
        <v>569899534</v>
      </c>
    </row>
    <row r="10" spans="1:11" ht="12.75">
      <c r="A10" s="197" t="s">
        <v>213</v>
      </c>
      <c r="B10" s="198"/>
      <c r="C10" s="198"/>
      <c r="D10" s="198"/>
      <c r="E10" s="198"/>
      <c r="F10" s="198"/>
      <c r="G10" s="198"/>
      <c r="H10" s="199"/>
      <c r="I10" s="4">
        <v>3</v>
      </c>
      <c r="J10" s="12">
        <f>SUM(J11:J16)</f>
        <v>825820</v>
      </c>
      <c r="K10" s="12">
        <f>SUM(K11:K16)</f>
        <v>531083</v>
      </c>
    </row>
    <row r="11" spans="1:11" ht="12.75">
      <c r="A11" s="197" t="s">
        <v>117</v>
      </c>
      <c r="B11" s="198"/>
      <c r="C11" s="198"/>
      <c r="D11" s="198"/>
      <c r="E11" s="198"/>
      <c r="F11" s="198"/>
      <c r="G11" s="198"/>
      <c r="H11" s="199"/>
      <c r="I11" s="4">
        <v>4</v>
      </c>
      <c r="J11" s="13">
        <v>368866</v>
      </c>
      <c r="K11" s="13">
        <v>518268</v>
      </c>
    </row>
    <row r="12" spans="1:11" ht="12.75">
      <c r="A12" s="197" t="s">
        <v>14</v>
      </c>
      <c r="B12" s="198"/>
      <c r="C12" s="198"/>
      <c r="D12" s="198"/>
      <c r="E12" s="198"/>
      <c r="F12" s="198"/>
      <c r="G12" s="198"/>
      <c r="H12" s="199"/>
      <c r="I12" s="4">
        <v>5</v>
      </c>
      <c r="J12" s="13">
        <v>456954</v>
      </c>
      <c r="K12" s="13">
        <v>12815</v>
      </c>
    </row>
    <row r="13" spans="1:11" ht="12.75">
      <c r="A13" s="197" t="s">
        <v>118</v>
      </c>
      <c r="B13" s="198"/>
      <c r="C13" s="198"/>
      <c r="D13" s="198"/>
      <c r="E13" s="198"/>
      <c r="F13" s="198"/>
      <c r="G13" s="198"/>
      <c r="H13" s="199"/>
      <c r="I13" s="4">
        <v>6</v>
      </c>
      <c r="J13" s="13"/>
      <c r="K13" s="13"/>
    </row>
    <row r="14" spans="1:11" ht="12.75">
      <c r="A14" s="197" t="s">
        <v>216</v>
      </c>
      <c r="B14" s="198"/>
      <c r="C14" s="198"/>
      <c r="D14" s="198"/>
      <c r="E14" s="198"/>
      <c r="F14" s="198"/>
      <c r="G14" s="198"/>
      <c r="H14" s="199"/>
      <c r="I14" s="4">
        <v>7</v>
      </c>
      <c r="J14" s="13"/>
      <c r="K14" s="13"/>
    </row>
    <row r="15" spans="1:11" ht="12.75">
      <c r="A15" s="197" t="s">
        <v>217</v>
      </c>
      <c r="B15" s="198"/>
      <c r="C15" s="198"/>
      <c r="D15" s="198"/>
      <c r="E15" s="198"/>
      <c r="F15" s="198"/>
      <c r="G15" s="198"/>
      <c r="H15" s="199"/>
      <c r="I15" s="4">
        <v>8</v>
      </c>
      <c r="J15" s="13"/>
      <c r="K15" s="13"/>
    </row>
    <row r="16" spans="1:11" ht="12.75">
      <c r="A16" s="197" t="s">
        <v>218</v>
      </c>
      <c r="B16" s="198"/>
      <c r="C16" s="198"/>
      <c r="D16" s="198"/>
      <c r="E16" s="198"/>
      <c r="F16" s="198"/>
      <c r="G16" s="198"/>
      <c r="H16" s="199"/>
      <c r="I16" s="4">
        <v>9</v>
      </c>
      <c r="J16" s="13"/>
      <c r="K16" s="13"/>
    </row>
    <row r="17" spans="1:11" ht="12.75">
      <c r="A17" s="197" t="s">
        <v>214</v>
      </c>
      <c r="B17" s="198"/>
      <c r="C17" s="198"/>
      <c r="D17" s="198"/>
      <c r="E17" s="198"/>
      <c r="F17" s="198"/>
      <c r="G17" s="198"/>
      <c r="H17" s="199"/>
      <c r="I17" s="4">
        <v>10</v>
      </c>
      <c r="J17" s="12">
        <f>SUM(J18:J26)</f>
        <v>276594386</v>
      </c>
      <c r="K17" s="12">
        <f>SUM(K18:K26)</f>
        <v>272801344</v>
      </c>
    </row>
    <row r="18" spans="1:11" ht="12.75">
      <c r="A18" s="197" t="s">
        <v>219</v>
      </c>
      <c r="B18" s="198"/>
      <c r="C18" s="198"/>
      <c r="D18" s="198"/>
      <c r="E18" s="198"/>
      <c r="F18" s="198"/>
      <c r="G18" s="198"/>
      <c r="H18" s="199"/>
      <c r="I18" s="4">
        <v>11</v>
      </c>
      <c r="J18" s="13">
        <v>3685749</v>
      </c>
      <c r="K18" s="13">
        <v>3685749</v>
      </c>
    </row>
    <row r="19" spans="1:11" ht="12.75">
      <c r="A19" s="197" t="s">
        <v>255</v>
      </c>
      <c r="B19" s="198"/>
      <c r="C19" s="198"/>
      <c r="D19" s="198"/>
      <c r="E19" s="198"/>
      <c r="F19" s="198"/>
      <c r="G19" s="198"/>
      <c r="H19" s="199"/>
      <c r="I19" s="4">
        <v>12</v>
      </c>
      <c r="J19" s="13">
        <v>83831465</v>
      </c>
      <c r="K19" s="13">
        <v>81588110</v>
      </c>
    </row>
    <row r="20" spans="1:11" ht="12.75">
      <c r="A20" s="197" t="s">
        <v>220</v>
      </c>
      <c r="B20" s="198"/>
      <c r="C20" s="198"/>
      <c r="D20" s="198"/>
      <c r="E20" s="198"/>
      <c r="F20" s="198"/>
      <c r="G20" s="198"/>
      <c r="H20" s="199"/>
      <c r="I20" s="4">
        <v>13</v>
      </c>
      <c r="J20" s="13">
        <v>177235263</v>
      </c>
      <c r="K20" s="13">
        <v>160293587</v>
      </c>
    </row>
    <row r="21" spans="1:11" ht="12.75">
      <c r="A21" s="197" t="s">
        <v>27</v>
      </c>
      <c r="B21" s="198"/>
      <c r="C21" s="198"/>
      <c r="D21" s="198"/>
      <c r="E21" s="198"/>
      <c r="F21" s="198"/>
      <c r="G21" s="198"/>
      <c r="H21" s="199"/>
      <c r="I21" s="4">
        <v>14</v>
      </c>
      <c r="J21" s="13"/>
      <c r="K21" s="13"/>
    </row>
    <row r="22" spans="1:11" ht="12.75">
      <c r="A22" s="197" t="s">
        <v>28</v>
      </c>
      <c r="B22" s="198"/>
      <c r="C22" s="198"/>
      <c r="D22" s="198"/>
      <c r="E22" s="198"/>
      <c r="F22" s="198"/>
      <c r="G22" s="198"/>
      <c r="H22" s="199"/>
      <c r="I22" s="4">
        <v>15</v>
      </c>
      <c r="J22" s="13"/>
      <c r="K22" s="13"/>
    </row>
    <row r="23" spans="1:11" ht="12.75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3">
        <v>2874452</v>
      </c>
      <c r="K23" s="13">
        <v>2587429</v>
      </c>
    </row>
    <row r="24" spans="1:11" ht="12.75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3">
        <v>7660859</v>
      </c>
      <c r="K24" s="13">
        <v>23411903</v>
      </c>
    </row>
    <row r="25" spans="1:11" ht="12.75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3">
        <v>9300</v>
      </c>
      <c r="K25" s="13">
        <v>9300</v>
      </c>
    </row>
    <row r="26" spans="1:11" ht="12.75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3">
        <v>1297298</v>
      </c>
      <c r="K26" s="13">
        <v>1225266</v>
      </c>
    </row>
    <row r="27" spans="1:11" ht="12.75">
      <c r="A27" s="197" t="s">
        <v>198</v>
      </c>
      <c r="B27" s="198"/>
      <c r="C27" s="198"/>
      <c r="D27" s="198"/>
      <c r="E27" s="198"/>
      <c r="F27" s="198"/>
      <c r="G27" s="198"/>
      <c r="H27" s="199"/>
      <c r="I27" s="4">
        <v>20</v>
      </c>
      <c r="J27" s="12">
        <f>SUM(J28:J35)</f>
        <v>232124907</v>
      </c>
      <c r="K27" s="12">
        <f>SUM(K28:K35)</f>
        <v>296542243</v>
      </c>
    </row>
    <row r="28" spans="1:11" ht="12.75">
      <c r="A28" s="197" t="s">
        <v>78</v>
      </c>
      <c r="B28" s="198"/>
      <c r="C28" s="198"/>
      <c r="D28" s="198"/>
      <c r="E28" s="198"/>
      <c r="F28" s="198"/>
      <c r="G28" s="198"/>
      <c r="H28" s="199"/>
      <c r="I28" s="4">
        <v>21</v>
      </c>
      <c r="J28" s="13">
        <v>220050139</v>
      </c>
      <c r="K28" s="13">
        <v>285332803</v>
      </c>
    </row>
    <row r="29" spans="1:11" ht="12.75">
      <c r="A29" s="197" t="s">
        <v>79</v>
      </c>
      <c r="B29" s="198"/>
      <c r="C29" s="198"/>
      <c r="D29" s="198"/>
      <c r="E29" s="198"/>
      <c r="F29" s="198"/>
      <c r="G29" s="198"/>
      <c r="H29" s="199"/>
      <c r="I29" s="4">
        <v>22</v>
      </c>
      <c r="J29" s="13"/>
      <c r="K29" s="13"/>
    </row>
    <row r="30" spans="1:11" ht="12.75">
      <c r="A30" s="197" t="s">
        <v>80</v>
      </c>
      <c r="B30" s="198"/>
      <c r="C30" s="198"/>
      <c r="D30" s="198"/>
      <c r="E30" s="198"/>
      <c r="F30" s="198"/>
      <c r="G30" s="198"/>
      <c r="H30" s="199"/>
      <c r="I30" s="4">
        <v>23</v>
      </c>
      <c r="J30" s="13"/>
      <c r="K30" s="13"/>
    </row>
    <row r="31" spans="1:11" ht="12.75">
      <c r="A31" s="197" t="s">
        <v>85</v>
      </c>
      <c r="B31" s="198"/>
      <c r="C31" s="198"/>
      <c r="D31" s="198"/>
      <c r="E31" s="198"/>
      <c r="F31" s="198"/>
      <c r="G31" s="198"/>
      <c r="H31" s="199"/>
      <c r="I31" s="4">
        <v>24</v>
      </c>
      <c r="J31" s="13"/>
      <c r="K31" s="13"/>
    </row>
    <row r="32" spans="1:11" ht="12.75">
      <c r="A32" s="197" t="s">
        <v>86</v>
      </c>
      <c r="B32" s="198"/>
      <c r="C32" s="198"/>
      <c r="D32" s="198"/>
      <c r="E32" s="198"/>
      <c r="F32" s="198"/>
      <c r="G32" s="198"/>
      <c r="H32" s="199"/>
      <c r="I32" s="4">
        <v>25</v>
      </c>
      <c r="J32" s="13"/>
      <c r="K32" s="13"/>
    </row>
    <row r="33" spans="1:11" ht="12.75">
      <c r="A33" s="197" t="s">
        <v>87</v>
      </c>
      <c r="B33" s="198"/>
      <c r="C33" s="198"/>
      <c r="D33" s="198"/>
      <c r="E33" s="198"/>
      <c r="F33" s="198"/>
      <c r="G33" s="198"/>
      <c r="H33" s="199"/>
      <c r="I33" s="4">
        <v>26</v>
      </c>
      <c r="J33" s="13">
        <v>12074768</v>
      </c>
      <c r="K33" s="13">
        <v>11209440</v>
      </c>
    </row>
    <row r="34" spans="1:11" ht="12.75">
      <c r="A34" s="197" t="s">
        <v>81</v>
      </c>
      <c r="B34" s="198"/>
      <c r="C34" s="198"/>
      <c r="D34" s="198"/>
      <c r="E34" s="198"/>
      <c r="F34" s="198"/>
      <c r="G34" s="198"/>
      <c r="H34" s="199"/>
      <c r="I34" s="4">
        <v>27</v>
      </c>
      <c r="J34" s="13"/>
      <c r="K34" s="13"/>
    </row>
    <row r="35" spans="1:11" ht="12.75">
      <c r="A35" s="197" t="s">
        <v>190</v>
      </c>
      <c r="B35" s="198"/>
      <c r="C35" s="198"/>
      <c r="D35" s="198"/>
      <c r="E35" s="198"/>
      <c r="F35" s="198"/>
      <c r="G35" s="198"/>
      <c r="H35" s="199"/>
      <c r="I35" s="4">
        <v>28</v>
      </c>
      <c r="J35" s="13"/>
      <c r="K35" s="13"/>
    </row>
    <row r="36" spans="1:11" ht="12.75">
      <c r="A36" s="197" t="s">
        <v>191</v>
      </c>
      <c r="B36" s="198"/>
      <c r="C36" s="198"/>
      <c r="D36" s="198"/>
      <c r="E36" s="198"/>
      <c r="F36" s="198"/>
      <c r="G36" s="198"/>
      <c r="H36" s="199"/>
      <c r="I36" s="4">
        <v>29</v>
      </c>
      <c r="J36" s="12">
        <f>SUM(J37:J39)</f>
        <v>66788</v>
      </c>
      <c r="K36" s="12">
        <f>SUM(K37:K39)</f>
        <v>24864</v>
      </c>
    </row>
    <row r="37" spans="1:11" ht="12.75">
      <c r="A37" s="197" t="s">
        <v>82</v>
      </c>
      <c r="B37" s="198"/>
      <c r="C37" s="198"/>
      <c r="D37" s="198"/>
      <c r="E37" s="198"/>
      <c r="F37" s="198"/>
      <c r="G37" s="198"/>
      <c r="H37" s="199"/>
      <c r="I37" s="4">
        <v>30</v>
      </c>
      <c r="J37" s="13"/>
      <c r="K37" s="13"/>
    </row>
    <row r="38" spans="1:11" ht="12.75">
      <c r="A38" s="197" t="s">
        <v>83</v>
      </c>
      <c r="B38" s="198"/>
      <c r="C38" s="198"/>
      <c r="D38" s="198"/>
      <c r="E38" s="198"/>
      <c r="F38" s="198"/>
      <c r="G38" s="198"/>
      <c r="H38" s="199"/>
      <c r="I38" s="4">
        <v>31</v>
      </c>
      <c r="J38" s="13">
        <v>66788</v>
      </c>
      <c r="K38" s="13">
        <v>24864</v>
      </c>
    </row>
    <row r="39" spans="1:11" ht="12.75">
      <c r="A39" s="197" t="s">
        <v>84</v>
      </c>
      <c r="B39" s="198"/>
      <c r="C39" s="198"/>
      <c r="D39" s="198"/>
      <c r="E39" s="198"/>
      <c r="F39" s="198"/>
      <c r="G39" s="198"/>
      <c r="H39" s="199"/>
      <c r="I39" s="4">
        <v>32</v>
      </c>
      <c r="J39" s="13"/>
      <c r="K39" s="13"/>
    </row>
    <row r="40" spans="1:11" ht="12.75">
      <c r="A40" s="197" t="s">
        <v>192</v>
      </c>
      <c r="B40" s="198"/>
      <c r="C40" s="198"/>
      <c r="D40" s="198"/>
      <c r="E40" s="198"/>
      <c r="F40" s="198"/>
      <c r="G40" s="198"/>
      <c r="H40" s="199"/>
      <c r="I40" s="4">
        <v>33</v>
      </c>
      <c r="J40" s="13"/>
      <c r="K40" s="13"/>
    </row>
    <row r="41" spans="1:11" ht="12.75">
      <c r="A41" s="200" t="s">
        <v>248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0">
        <f>J42+J50+J57+J65</f>
        <v>459415019</v>
      </c>
      <c r="K41" s="120">
        <f>K42+K50+K57+K65</f>
        <v>455543559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4">
        <v>35</v>
      </c>
      <c r="J42" s="12">
        <f>SUM(J43:J49)</f>
        <v>179545466</v>
      </c>
      <c r="K42" s="12">
        <f>SUM(K43:K49)</f>
        <v>211954385</v>
      </c>
    </row>
    <row r="43" spans="1:11" ht="12.75">
      <c r="A43" s="197" t="s">
        <v>123</v>
      </c>
      <c r="B43" s="198"/>
      <c r="C43" s="198"/>
      <c r="D43" s="198"/>
      <c r="E43" s="198"/>
      <c r="F43" s="198"/>
      <c r="G43" s="198"/>
      <c r="H43" s="199"/>
      <c r="I43" s="4">
        <v>36</v>
      </c>
      <c r="J43" s="13">
        <v>23353642</v>
      </c>
      <c r="K43" s="13">
        <v>20391554</v>
      </c>
    </row>
    <row r="44" spans="1:11" ht="12.75">
      <c r="A44" s="197" t="s">
        <v>124</v>
      </c>
      <c r="B44" s="198"/>
      <c r="C44" s="198"/>
      <c r="D44" s="198"/>
      <c r="E44" s="198"/>
      <c r="F44" s="198"/>
      <c r="G44" s="198"/>
      <c r="H44" s="199"/>
      <c r="I44" s="4">
        <v>37</v>
      </c>
      <c r="J44" s="13"/>
      <c r="K44" s="13"/>
    </row>
    <row r="45" spans="1:11" ht="12.75">
      <c r="A45" s="197" t="s">
        <v>88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3">
        <v>80127199</v>
      </c>
      <c r="K45" s="13">
        <v>175331477</v>
      </c>
    </row>
    <row r="46" spans="1:11" ht="12.75">
      <c r="A46" s="197" t="s">
        <v>89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3">
        <v>60161254</v>
      </c>
      <c r="K46" s="13">
        <v>2869607</v>
      </c>
    </row>
    <row r="47" spans="1:11" ht="12.75">
      <c r="A47" s="197" t="s">
        <v>90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3">
        <v>15903371</v>
      </c>
      <c r="K47" s="13">
        <v>13361747</v>
      </c>
    </row>
    <row r="48" spans="1:11" ht="12.75">
      <c r="A48" s="197" t="s">
        <v>91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3"/>
      <c r="K48" s="13"/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3"/>
      <c r="K49" s="13"/>
    </row>
    <row r="50" spans="1:11" ht="12.75">
      <c r="A50" s="197" t="s">
        <v>104</v>
      </c>
      <c r="B50" s="198"/>
      <c r="C50" s="198"/>
      <c r="D50" s="198"/>
      <c r="E50" s="198"/>
      <c r="F50" s="198"/>
      <c r="G50" s="198"/>
      <c r="H50" s="199"/>
      <c r="I50" s="4">
        <v>43</v>
      </c>
      <c r="J50" s="12">
        <f>SUM(J51:J56)</f>
        <v>154135955</v>
      </c>
      <c r="K50" s="12">
        <f>SUM(K51:K56)</f>
        <v>131418296</v>
      </c>
    </row>
    <row r="51" spans="1:11" ht="12.75">
      <c r="A51" s="197" t="s">
        <v>208</v>
      </c>
      <c r="B51" s="198"/>
      <c r="C51" s="198"/>
      <c r="D51" s="198"/>
      <c r="E51" s="198"/>
      <c r="F51" s="198"/>
      <c r="G51" s="198"/>
      <c r="H51" s="199"/>
      <c r="I51" s="4">
        <v>44</v>
      </c>
      <c r="J51" s="13">
        <v>31702076</v>
      </c>
      <c r="K51" s="13">
        <v>23314628</v>
      </c>
    </row>
    <row r="52" spans="1:11" ht="12.75">
      <c r="A52" s="197" t="s">
        <v>209</v>
      </c>
      <c r="B52" s="198"/>
      <c r="C52" s="198"/>
      <c r="D52" s="198"/>
      <c r="E52" s="198"/>
      <c r="F52" s="198"/>
      <c r="G52" s="198"/>
      <c r="H52" s="199"/>
      <c r="I52" s="4">
        <v>45</v>
      </c>
      <c r="J52" s="13">
        <v>88550478</v>
      </c>
      <c r="K52" s="13">
        <v>78898405</v>
      </c>
    </row>
    <row r="53" spans="1:11" ht="12.75">
      <c r="A53" s="197" t="s">
        <v>210</v>
      </c>
      <c r="B53" s="198"/>
      <c r="C53" s="198"/>
      <c r="D53" s="198"/>
      <c r="E53" s="198"/>
      <c r="F53" s="198"/>
      <c r="G53" s="198"/>
      <c r="H53" s="199"/>
      <c r="I53" s="4">
        <v>46</v>
      </c>
      <c r="J53" s="13"/>
      <c r="K53" s="13"/>
    </row>
    <row r="54" spans="1:11" ht="12.75">
      <c r="A54" s="197" t="s">
        <v>211</v>
      </c>
      <c r="B54" s="198"/>
      <c r="C54" s="198"/>
      <c r="D54" s="198"/>
      <c r="E54" s="198"/>
      <c r="F54" s="198"/>
      <c r="G54" s="198"/>
      <c r="H54" s="199"/>
      <c r="I54" s="4">
        <v>47</v>
      </c>
      <c r="J54" s="13">
        <v>266</v>
      </c>
      <c r="K54" s="13"/>
    </row>
    <row r="55" spans="1:11" ht="12.75">
      <c r="A55" s="197" t="s">
        <v>10</v>
      </c>
      <c r="B55" s="198"/>
      <c r="C55" s="198"/>
      <c r="D55" s="198"/>
      <c r="E55" s="198"/>
      <c r="F55" s="198"/>
      <c r="G55" s="198"/>
      <c r="H55" s="199"/>
      <c r="I55" s="4">
        <v>48</v>
      </c>
      <c r="J55" s="13">
        <v>33878734</v>
      </c>
      <c r="K55" s="13">
        <v>29020843</v>
      </c>
    </row>
    <row r="56" spans="1:11" ht="12.75">
      <c r="A56" s="197" t="s">
        <v>11</v>
      </c>
      <c r="B56" s="198"/>
      <c r="C56" s="198"/>
      <c r="D56" s="198"/>
      <c r="E56" s="198"/>
      <c r="F56" s="198"/>
      <c r="G56" s="198"/>
      <c r="H56" s="199"/>
      <c r="I56" s="4">
        <v>49</v>
      </c>
      <c r="J56" s="13">
        <v>4401</v>
      </c>
      <c r="K56" s="13">
        <v>184420</v>
      </c>
    </row>
    <row r="57" spans="1:11" ht="12.75">
      <c r="A57" s="197" t="s">
        <v>105</v>
      </c>
      <c r="B57" s="198"/>
      <c r="C57" s="198"/>
      <c r="D57" s="198"/>
      <c r="E57" s="198"/>
      <c r="F57" s="198"/>
      <c r="G57" s="198"/>
      <c r="H57" s="199"/>
      <c r="I57" s="4">
        <v>50</v>
      </c>
      <c r="J57" s="12">
        <f>SUM(J58:J64)</f>
        <v>75816709</v>
      </c>
      <c r="K57" s="12">
        <f>SUM(K58:K64)</f>
        <v>85497110</v>
      </c>
    </row>
    <row r="58" spans="1:11" ht="12.75">
      <c r="A58" s="197" t="s">
        <v>78</v>
      </c>
      <c r="B58" s="198"/>
      <c r="C58" s="198"/>
      <c r="D58" s="198"/>
      <c r="E58" s="198"/>
      <c r="F58" s="198"/>
      <c r="G58" s="198"/>
      <c r="H58" s="199"/>
      <c r="I58" s="4">
        <v>51</v>
      </c>
      <c r="J58" s="13"/>
      <c r="K58" s="13"/>
    </row>
    <row r="59" spans="1:11" ht="12.75">
      <c r="A59" s="197" t="s">
        <v>79</v>
      </c>
      <c r="B59" s="198"/>
      <c r="C59" s="198"/>
      <c r="D59" s="198"/>
      <c r="E59" s="198"/>
      <c r="F59" s="198"/>
      <c r="G59" s="198"/>
      <c r="H59" s="199"/>
      <c r="I59" s="4">
        <v>52</v>
      </c>
      <c r="J59" s="13"/>
      <c r="K59" s="13">
        <v>1506678</v>
      </c>
    </row>
    <row r="60" spans="1:11" ht="12.75">
      <c r="A60" s="197" t="s">
        <v>250</v>
      </c>
      <c r="B60" s="198"/>
      <c r="C60" s="198"/>
      <c r="D60" s="198"/>
      <c r="E60" s="198"/>
      <c r="F60" s="198"/>
      <c r="G60" s="198"/>
      <c r="H60" s="199"/>
      <c r="I60" s="4">
        <v>53</v>
      </c>
      <c r="J60" s="13"/>
      <c r="K60" s="13"/>
    </row>
    <row r="61" spans="1:11" ht="12.75">
      <c r="A61" s="197" t="s">
        <v>85</v>
      </c>
      <c r="B61" s="198"/>
      <c r="C61" s="198"/>
      <c r="D61" s="198"/>
      <c r="E61" s="198"/>
      <c r="F61" s="198"/>
      <c r="G61" s="198"/>
      <c r="H61" s="199"/>
      <c r="I61" s="4">
        <v>54</v>
      </c>
      <c r="J61" s="13"/>
      <c r="K61" s="13"/>
    </row>
    <row r="62" spans="1:11" ht="12.75">
      <c r="A62" s="197" t="s">
        <v>86</v>
      </c>
      <c r="B62" s="198"/>
      <c r="C62" s="198"/>
      <c r="D62" s="198"/>
      <c r="E62" s="198"/>
      <c r="F62" s="198"/>
      <c r="G62" s="198"/>
      <c r="H62" s="199"/>
      <c r="I62" s="4">
        <v>55</v>
      </c>
      <c r="J62" s="13">
        <v>16720661</v>
      </c>
      <c r="K62" s="13">
        <v>39779361</v>
      </c>
    </row>
    <row r="63" spans="1:11" ht="12.75">
      <c r="A63" s="197" t="s">
        <v>87</v>
      </c>
      <c r="B63" s="198"/>
      <c r="C63" s="198"/>
      <c r="D63" s="198"/>
      <c r="E63" s="198"/>
      <c r="F63" s="198"/>
      <c r="G63" s="198"/>
      <c r="H63" s="199"/>
      <c r="I63" s="4">
        <v>56</v>
      </c>
      <c r="J63" s="13">
        <v>59096048</v>
      </c>
      <c r="K63" s="13">
        <v>44211071</v>
      </c>
    </row>
    <row r="64" spans="1:11" ht="12.75">
      <c r="A64" s="197" t="s">
        <v>46</v>
      </c>
      <c r="B64" s="198"/>
      <c r="C64" s="198"/>
      <c r="D64" s="198"/>
      <c r="E64" s="198"/>
      <c r="F64" s="198"/>
      <c r="G64" s="198"/>
      <c r="H64" s="199"/>
      <c r="I64" s="4">
        <v>57</v>
      </c>
      <c r="J64" s="13"/>
      <c r="K64" s="13"/>
    </row>
    <row r="65" spans="1:11" ht="12.75">
      <c r="A65" s="197" t="s">
        <v>215</v>
      </c>
      <c r="B65" s="198"/>
      <c r="C65" s="198"/>
      <c r="D65" s="198"/>
      <c r="E65" s="198"/>
      <c r="F65" s="198"/>
      <c r="G65" s="198"/>
      <c r="H65" s="199"/>
      <c r="I65" s="4">
        <v>58</v>
      </c>
      <c r="J65" s="13">
        <v>49916889</v>
      </c>
      <c r="K65" s="13">
        <v>26673768</v>
      </c>
    </row>
    <row r="66" spans="1:11" ht="12.75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21">
        <v>1137763</v>
      </c>
      <c r="K66" s="121">
        <v>2122790</v>
      </c>
    </row>
    <row r="67" spans="1:11" ht="12.75">
      <c r="A67" s="200" t="s">
        <v>249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0">
        <f>J8+J9+J41+J66</f>
        <v>970164683</v>
      </c>
      <c r="K67" s="120">
        <f>K8+K9+K41+K66</f>
        <v>1027565883</v>
      </c>
    </row>
    <row r="68" spans="1:11" ht="13.5" thickBot="1">
      <c r="A68" s="206" t="s">
        <v>93</v>
      </c>
      <c r="B68" s="207"/>
      <c r="C68" s="207"/>
      <c r="D68" s="207"/>
      <c r="E68" s="207"/>
      <c r="F68" s="207"/>
      <c r="G68" s="207"/>
      <c r="H68" s="208"/>
      <c r="I68" s="118">
        <v>61</v>
      </c>
      <c r="J68" s="124">
        <v>10745168</v>
      </c>
      <c r="K68" s="124">
        <v>10852530</v>
      </c>
    </row>
    <row r="69" spans="1:11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3" t="s">
        <v>199</v>
      </c>
      <c r="B70" s="194"/>
      <c r="C70" s="194"/>
      <c r="D70" s="194"/>
      <c r="E70" s="194"/>
      <c r="F70" s="194"/>
      <c r="G70" s="194"/>
      <c r="H70" s="212"/>
      <c r="I70" s="6">
        <v>62</v>
      </c>
      <c r="J70" s="122">
        <f>J71+J72+J73+J79+J80+J83+J86</f>
        <v>486589292</v>
      </c>
      <c r="K70" s="122">
        <f>K71+K72+K73+K79+K80+K83+K86</f>
        <v>532440254</v>
      </c>
    </row>
    <row r="71" spans="1:11" ht="12.75">
      <c r="A71" s="197" t="s">
        <v>147</v>
      </c>
      <c r="B71" s="198"/>
      <c r="C71" s="198"/>
      <c r="D71" s="198"/>
      <c r="E71" s="198"/>
      <c r="F71" s="198"/>
      <c r="G71" s="198"/>
      <c r="H71" s="199"/>
      <c r="I71" s="4">
        <v>63</v>
      </c>
      <c r="J71" s="13">
        <v>249600060</v>
      </c>
      <c r="K71" s="13">
        <v>249600060</v>
      </c>
    </row>
    <row r="72" spans="1:11" ht="12.75">
      <c r="A72" s="197" t="s">
        <v>148</v>
      </c>
      <c r="B72" s="198"/>
      <c r="C72" s="198"/>
      <c r="D72" s="198"/>
      <c r="E72" s="198"/>
      <c r="F72" s="198"/>
      <c r="G72" s="198"/>
      <c r="H72" s="199"/>
      <c r="I72" s="4">
        <v>64</v>
      </c>
      <c r="J72" s="13">
        <v>9064213</v>
      </c>
      <c r="K72" s="13">
        <v>9064213</v>
      </c>
    </row>
    <row r="73" spans="1:11" ht="12.75">
      <c r="A73" s="197" t="s">
        <v>149</v>
      </c>
      <c r="B73" s="198"/>
      <c r="C73" s="198"/>
      <c r="D73" s="198"/>
      <c r="E73" s="198"/>
      <c r="F73" s="198"/>
      <c r="G73" s="198"/>
      <c r="H73" s="199"/>
      <c r="I73" s="4">
        <v>65</v>
      </c>
      <c r="J73" s="12">
        <f>J74+J75-J76+J77+J78</f>
        <v>15495835</v>
      </c>
      <c r="K73" s="12">
        <f>K74+K75-K76+K77+K78</f>
        <v>19389313</v>
      </c>
    </row>
    <row r="74" spans="1:11" ht="12.75">
      <c r="A74" s="197" t="s">
        <v>150</v>
      </c>
      <c r="B74" s="198"/>
      <c r="C74" s="198"/>
      <c r="D74" s="198"/>
      <c r="E74" s="198"/>
      <c r="F74" s="198"/>
      <c r="G74" s="198"/>
      <c r="H74" s="199"/>
      <c r="I74" s="4">
        <v>66</v>
      </c>
      <c r="J74" s="13">
        <v>12480003</v>
      </c>
      <c r="K74" s="13">
        <v>12480003</v>
      </c>
    </row>
    <row r="75" spans="1:11" ht="12.75">
      <c r="A75" s="197" t="s">
        <v>151</v>
      </c>
      <c r="B75" s="198"/>
      <c r="C75" s="198"/>
      <c r="D75" s="198"/>
      <c r="E75" s="198"/>
      <c r="F75" s="198"/>
      <c r="G75" s="198"/>
      <c r="H75" s="199"/>
      <c r="I75" s="4">
        <v>67</v>
      </c>
      <c r="J75" s="13">
        <v>13866670</v>
      </c>
      <c r="K75" s="13">
        <v>43866670</v>
      </c>
    </row>
    <row r="76" spans="1:11" ht="12.75">
      <c r="A76" s="197" t="s">
        <v>139</v>
      </c>
      <c r="B76" s="198"/>
      <c r="C76" s="198"/>
      <c r="D76" s="198"/>
      <c r="E76" s="198"/>
      <c r="F76" s="198"/>
      <c r="G76" s="198"/>
      <c r="H76" s="199"/>
      <c r="I76" s="4">
        <v>68</v>
      </c>
      <c r="J76" s="13">
        <v>10850838</v>
      </c>
      <c r="K76" s="13">
        <v>36957360</v>
      </c>
    </row>
    <row r="77" spans="1:11" ht="12.75">
      <c r="A77" s="197" t="s">
        <v>140</v>
      </c>
      <c r="B77" s="198"/>
      <c r="C77" s="198"/>
      <c r="D77" s="198"/>
      <c r="E77" s="198"/>
      <c r="F77" s="198"/>
      <c r="G77" s="198"/>
      <c r="H77" s="199"/>
      <c r="I77" s="4">
        <v>69</v>
      </c>
      <c r="J77" s="13"/>
      <c r="K77" s="13"/>
    </row>
    <row r="78" spans="1:11" ht="12.75">
      <c r="A78" s="197" t="s">
        <v>141</v>
      </c>
      <c r="B78" s="198"/>
      <c r="C78" s="198"/>
      <c r="D78" s="198"/>
      <c r="E78" s="198"/>
      <c r="F78" s="198"/>
      <c r="G78" s="198"/>
      <c r="H78" s="199"/>
      <c r="I78" s="4">
        <v>70</v>
      </c>
      <c r="J78" s="13"/>
      <c r="K78" s="13"/>
    </row>
    <row r="79" spans="1:11" ht="12.75">
      <c r="A79" s="197" t="s">
        <v>142</v>
      </c>
      <c r="B79" s="198"/>
      <c r="C79" s="198"/>
      <c r="D79" s="198"/>
      <c r="E79" s="198"/>
      <c r="F79" s="198"/>
      <c r="G79" s="198"/>
      <c r="H79" s="199"/>
      <c r="I79" s="4">
        <v>71</v>
      </c>
      <c r="J79" s="13">
        <v>6844438</v>
      </c>
      <c r="K79" s="13">
        <v>874338</v>
      </c>
    </row>
    <row r="80" spans="1:11" ht="12.75">
      <c r="A80" s="197" t="s">
        <v>246</v>
      </c>
      <c r="B80" s="198"/>
      <c r="C80" s="198"/>
      <c r="D80" s="198"/>
      <c r="E80" s="198"/>
      <c r="F80" s="198"/>
      <c r="G80" s="198"/>
      <c r="H80" s="199"/>
      <c r="I80" s="4">
        <v>72</v>
      </c>
      <c r="J80" s="12">
        <f>J81-J82</f>
        <v>163421726</v>
      </c>
      <c r="K80" s="12">
        <f>K81-K82</f>
        <v>130952109</v>
      </c>
    </row>
    <row r="81" spans="1:11" ht="12.75">
      <c r="A81" s="203" t="s">
        <v>175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163421726</v>
      </c>
      <c r="K81" s="13">
        <v>130952109</v>
      </c>
    </row>
    <row r="82" spans="1:11" ht="12.75">
      <c r="A82" s="203" t="s">
        <v>176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/>
      <c r="K82" s="13"/>
    </row>
    <row r="83" spans="1:11" ht="12.75">
      <c r="A83" s="197" t="s">
        <v>247</v>
      </c>
      <c r="B83" s="198"/>
      <c r="C83" s="198"/>
      <c r="D83" s="198"/>
      <c r="E83" s="198"/>
      <c r="F83" s="198"/>
      <c r="G83" s="198"/>
      <c r="H83" s="199"/>
      <c r="I83" s="4">
        <v>75</v>
      </c>
      <c r="J83" s="12">
        <f>J84-J85</f>
        <v>42163020</v>
      </c>
      <c r="K83" s="12">
        <f>K84-K85</f>
        <v>122560221</v>
      </c>
    </row>
    <row r="84" spans="1:11" ht="12.75">
      <c r="A84" s="203" t="s">
        <v>177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42163020</v>
      </c>
      <c r="K84" s="13">
        <v>122560221</v>
      </c>
    </row>
    <row r="85" spans="1:11" ht="12.75">
      <c r="A85" s="203" t="s">
        <v>178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/>
    </row>
    <row r="86" spans="1:11" ht="12.75">
      <c r="A86" s="197" t="s">
        <v>179</v>
      </c>
      <c r="B86" s="198"/>
      <c r="C86" s="198"/>
      <c r="D86" s="198"/>
      <c r="E86" s="198"/>
      <c r="F86" s="198"/>
      <c r="G86" s="198"/>
      <c r="H86" s="199"/>
      <c r="I86" s="4">
        <v>78</v>
      </c>
      <c r="J86" s="13"/>
      <c r="K86" s="13"/>
    </row>
    <row r="87" spans="1:11" ht="12.75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0">
        <f>SUM(J88:J90)</f>
        <v>0</v>
      </c>
      <c r="K87" s="120">
        <f>SUM(K88:K90)</f>
        <v>0</v>
      </c>
    </row>
    <row r="88" spans="1:11" ht="12.75">
      <c r="A88" s="197" t="s">
        <v>135</v>
      </c>
      <c r="B88" s="198"/>
      <c r="C88" s="198"/>
      <c r="D88" s="198"/>
      <c r="E88" s="198"/>
      <c r="F88" s="198"/>
      <c r="G88" s="198"/>
      <c r="H88" s="199"/>
      <c r="I88" s="4">
        <v>80</v>
      </c>
      <c r="J88" s="13"/>
      <c r="K88" s="13"/>
    </row>
    <row r="89" spans="1:11" ht="12.75">
      <c r="A89" s="197" t="s">
        <v>136</v>
      </c>
      <c r="B89" s="198"/>
      <c r="C89" s="198"/>
      <c r="D89" s="198"/>
      <c r="E89" s="198"/>
      <c r="F89" s="198"/>
      <c r="G89" s="198"/>
      <c r="H89" s="199"/>
      <c r="I89" s="4">
        <v>81</v>
      </c>
      <c r="J89" s="13"/>
      <c r="K89" s="13"/>
    </row>
    <row r="90" spans="1:11" ht="12.75">
      <c r="A90" s="197" t="s">
        <v>137</v>
      </c>
      <c r="B90" s="198"/>
      <c r="C90" s="198"/>
      <c r="D90" s="198"/>
      <c r="E90" s="198"/>
      <c r="F90" s="198"/>
      <c r="G90" s="198"/>
      <c r="H90" s="199"/>
      <c r="I90" s="4">
        <v>82</v>
      </c>
      <c r="J90" s="13"/>
      <c r="K90" s="13"/>
    </row>
    <row r="91" spans="1:11" ht="12.75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0">
        <f>SUM(J92:J100)</f>
        <v>252504135</v>
      </c>
      <c r="K91" s="120">
        <f>SUM(K92:K100)</f>
        <v>142272174</v>
      </c>
    </row>
    <row r="92" spans="1:11" ht="12.75">
      <c r="A92" s="197" t="s">
        <v>138</v>
      </c>
      <c r="B92" s="198"/>
      <c r="C92" s="198"/>
      <c r="D92" s="198"/>
      <c r="E92" s="198"/>
      <c r="F92" s="198"/>
      <c r="G92" s="198"/>
      <c r="H92" s="199"/>
      <c r="I92" s="4">
        <v>84</v>
      </c>
      <c r="J92" s="13"/>
      <c r="K92" s="13"/>
    </row>
    <row r="93" spans="1:11" ht="12.75">
      <c r="A93" s="197" t="s">
        <v>251</v>
      </c>
      <c r="B93" s="198"/>
      <c r="C93" s="198"/>
      <c r="D93" s="198"/>
      <c r="E93" s="198"/>
      <c r="F93" s="198"/>
      <c r="G93" s="198"/>
      <c r="H93" s="199"/>
      <c r="I93" s="4">
        <v>85</v>
      </c>
      <c r="J93" s="13">
        <v>2204010</v>
      </c>
      <c r="K93" s="13">
        <v>16985496</v>
      </c>
    </row>
    <row r="94" spans="1:11" ht="12.75">
      <c r="A94" s="197" t="s">
        <v>0</v>
      </c>
      <c r="B94" s="198"/>
      <c r="C94" s="198"/>
      <c r="D94" s="198"/>
      <c r="E94" s="198"/>
      <c r="F94" s="198"/>
      <c r="G94" s="198"/>
      <c r="H94" s="199"/>
      <c r="I94" s="4">
        <v>86</v>
      </c>
      <c r="J94" s="13">
        <v>250300125</v>
      </c>
      <c r="K94" s="13">
        <v>125286678</v>
      </c>
    </row>
    <row r="95" spans="1:11" ht="12.75">
      <c r="A95" s="197" t="s">
        <v>252</v>
      </c>
      <c r="B95" s="198"/>
      <c r="C95" s="198"/>
      <c r="D95" s="198"/>
      <c r="E95" s="198"/>
      <c r="F95" s="198"/>
      <c r="G95" s="198"/>
      <c r="H95" s="199"/>
      <c r="I95" s="4">
        <v>87</v>
      </c>
      <c r="J95" s="13"/>
      <c r="K95" s="13"/>
    </row>
    <row r="96" spans="1:11" ht="12.75">
      <c r="A96" s="197" t="s">
        <v>253</v>
      </c>
      <c r="B96" s="198"/>
      <c r="C96" s="198"/>
      <c r="D96" s="198"/>
      <c r="E96" s="198"/>
      <c r="F96" s="198"/>
      <c r="G96" s="198"/>
      <c r="H96" s="199"/>
      <c r="I96" s="4">
        <v>88</v>
      </c>
      <c r="J96" s="13"/>
      <c r="K96" s="13"/>
    </row>
    <row r="97" spans="1:11" ht="12.75">
      <c r="A97" s="197" t="s">
        <v>254</v>
      </c>
      <c r="B97" s="198"/>
      <c r="C97" s="198"/>
      <c r="D97" s="198"/>
      <c r="E97" s="198"/>
      <c r="F97" s="198"/>
      <c r="G97" s="198"/>
      <c r="H97" s="199"/>
      <c r="I97" s="4">
        <v>89</v>
      </c>
      <c r="J97" s="13"/>
      <c r="K97" s="13"/>
    </row>
    <row r="98" spans="1:11" ht="12.75">
      <c r="A98" s="197" t="s">
        <v>96</v>
      </c>
      <c r="B98" s="198"/>
      <c r="C98" s="198"/>
      <c r="D98" s="198"/>
      <c r="E98" s="198"/>
      <c r="F98" s="198"/>
      <c r="G98" s="198"/>
      <c r="H98" s="199"/>
      <c r="I98" s="4">
        <v>90</v>
      </c>
      <c r="J98" s="13"/>
      <c r="K98" s="13"/>
    </row>
    <row r="99" spans="1:11" ht="12.75">
      <c r="A99" s="197" t="s">
        <v>94</v>
      </c>
      <c r="B99" s="198"/>
      <c r="C99" s="198"/>
      <c r="D99" s="198"/>
      <c r="E99" s="198"/>
      <c r="F99" s="198"/>
      <c r="G99" s="198"/>
      <c r="H99" s="199"/>
      <c r="I99" s="4">
        <v>91</v>
      </c>
      <c r="J99" s="13"/>
      <c r="K99" s="13"/>
    </row>
    <row r="100" spans="1:11" ht="12.75">
      <c r="A100" s="197" t="s">
        <v>95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3"/>
      <c r="K100" s="13"/>
    </row>
    <row r="101" spans="1:11" ht="12.75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0">
        <f>SUM(J102:J113)</f>
        <v>215861365</v>
      </c>
      <c r="K101" s="120">
        <f>SUM(K102:K113)</f>
        <v>350998386</v>
      </c>
    </row>
    <row r="102" spans="1:11" ht="12.75">
      <c r="A102" s="197" t="s">
        <v>138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3">
        <v>56343792</v>
      </c>
      <c r="K102" s="13">
        <v>9040876</v>
      </c>
    </row>
    <row r="103" spans="1:11" ht="12.75">
      <c r="A103" s="197" t="s">
        <v>251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3">
        <v>1118745</v>
      </c>
      <c r="K103" s="13">
        <v>5198874</v>
      </c>
    </row>
    <row r="104" spans="1:11" ht="12.75">
      <c r="A104" s="197" t="s">
        <v>0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3">
        <v>53428183</v>
      </c>
      <c r="K104" s="13">
        <v>65505340</v>
      </c>
    </row>
    <row r="105" spans="1:11" ht="12.75">
      <c r="A105" s="197" t="s">
        <v>252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3">
        <v>528903</v>
      </c>
      <c r="K105" s="13">
        <v>154321367</v>
      </c>
    </row>
    <row r="106" spans="1:11" ht="12.75">
      <c r="A106" s="197" t="s">
        <v>253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3">
        <v>101294701</v>
      </c>
      <c r="K106" s="13">
        <v>111464083</v>
      </c>
    </row>
    <row r="107" spans="1:11" ht="12.75">
      <c r="A107" s="197" t="s">
        <v>254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3"/>
      <c r="K107" s="13"/>
    </row>
    <row r="108" spans="1:11" ht="12.75">
      <c r="A108" s="197" t="s">
        <v>96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3"/>
      <c r="K108" s="13"/>
    </row>
    <row r="109" spans="1:11" ht="12.75">
      <c r="A109" s="197" t="s">
        <v>97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3">
        <v>1599716</v>
      </c>
      <c r="K109" s="13">
        <v>1897442</v>
      </c>
    </row>
    <row r="110" spans="1:11" ht="12.75">
      <c r="A110" s="197" t="s">
        <v>98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3">
        <v>900965</v>
      </c>
      <c r="K110" s="13">
        <v>1906090</v>
      </c>
    </row>
    <row r="111" spans="1:11" ht="12.75">
      <c r="A111" s="197" t="s">
        <v>101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3">
        <v>11874</v>
      </c>
      <c r="K111" s="13">
        <v>11874</v>
      </c>
    </row>
    <row r="112" spans="1:11" ht="12.75">
      <c r="A112" s="197" t="s">
        <v>99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3"/>
      <c r="K112" s="13"/>
    </row>
    <row r="113" spans="1:11" ht="12.75">
      <c r="A113" s="197" t="s">
        <v>100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3">
        <v>634486</v>
      </c>
      <c r="K113" s="13">
        <v>1652440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21">
        <v>15209891</v>
      </c>
      <c r="K114" s="121">
        <v>1855069</v>
      </c>
    </row>
    <row r="115" spans="1:11" ht="12.75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0">
        <f>J70+J87+J91+J101+J114</f>
        <v>970164683</v>
      </c>
      <c r="K115" s="120">
        <f>K70+K87+K91+K101+K114</f>
        <v>1027565883</v>
      </c>
    </row>
    <row r="116" spans="1:11" ht="12.75">
      <c r="A116" s="186" t="s">
        <v>59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23">
        <v>10745168</v>
      </c>
      <c r="K116" s="123">
        <v>10852530</v>
      </c>
    </row>
    <row r="117" spans="1:11" ht="12.75">
      <c r="A117" s="189" t="s">
        <v>289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193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6"/>
    </row>
    <row r="119" spans="1:11" ht="12.75">
      <c r="A119" s="197" t="s">
        <v>8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3"/>
      <c r="K119" s="13"/>
    </row>
    <row r="120" spans="1:11" ht="12.75">
      <c r="A120" s="181" t="s">
        <v>9</v>
      </c>
      <c r="B120" s="182"/>
      <c r="C120" s="182"/>
      <c r="D120" s="182"/>
      <c r="E120" s="182"/>
      <c r="F120" s="182"/>
      <c r="G120" s="182"/>
      <c r="H120" s="18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4" t="s">
        <v>102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7">
      <formula1>0</formula1>
    </dataValidation>
  </dataValidation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31">
      <selection activeCell="F76" sqref="F76"/>
    </sheetView>
  </sheetViews>
  <sheetFormatPr defaultColWidth="9.140625" defaultRowHeight="12.75"/>
  <cols>
    <col min="5" max="5" width="8.8515625" style="0" customWidth="1"/>
    <col min="10" max="10" width="10.00390625" style="0" customWidth="1"/>
    <col min="11" max="11" width="9.8515625" style="0" bestFit="1" customWidth="1"/>
  </cols>
  <sheetData>
    <row r="1" spans="1:11" ht="12.75">
      <c r="A1" s="222" t="s">
        <v>160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344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40" t="s">
        <v>345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77" t="s">
        <v>290</v>
      </c>
      <c r="J5" s="79" t="s">
        <v>156</v>
      </c>
      <c r="K5" s="79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193" t="s">
        <v>26</v>
      </c>
      <c r="B7" s="194"/>
      <c r="C7" s="194"/>
      <c r="D7" s="194"/>
      <c r="E7" s="194"/>
      <c r="F7" s="194"/>
      <c r="G7" s="194"/>
      <c r="H7" s="212"/>
      <c r="I7" s="6">
        <v>111</v>
      </c>
      <c r="J7" s="20">
        <f>SUM(J8:J9)</f>
        <v>717047754</v>
      </c>
      <c r="K7" s="20">
        <f>SUM(K8:K9)</f>
        <v>872654576</v>
      </c>
    </row>
    <row r="8" spans="1:11" ht="12.75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710592306</v>
      </c>
      <c r="K8" s="13">
        <v>852277165</v>
      </c>
    </row>
    <row r="9" spans="1:11" ht="12.75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6455448</v>
      </c>
      <c r="K9" s="13">
        <v>20377411</v>
      </c>
    </row>
    <row r="10" spans="1:11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668102516</v>
      </c>
      <c r="K10" s="12">
        <f>K11+K12+K16+K20+K21+K22+K25+K26</f>
        <v>736396461</v>
      </c>
    </row>
    <row r="11" spans="1:11" ht="12.75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74627318</v>
      </c>
      <c r="K11" s="13">
        <v>-94723355</v>
      </c>
    </row>
    <row r="12" spans="1:11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521634580</v>
      </c>
      <c r="K12" s="12">
        <f>SUM(K13:K15)</f>
        <v>722660929</v>
      </c>
    </row>
    <row r="13" spans="1:11" ht="12.75">
      <c r="A13" s="197" t="s">
        <v>152</v>
      </c>
      <c r="B13" s="198"/>
      <c r="C13" s="198"/>
      <c r="D13" s="198"/>
      <c r="E13" s="198"/>
      <c r="F13" s="198"/>
      <c r="G13" s="198"/>
      <c r="H13" s="199"/>
      <c r="I13" s="4">
        <v>117</v>
      </c>
      <c r="J13" s="13">
        <v>339450381</v>
      </c>
      <c r="K13" s="13">
        <v>543869035</v>
      </c>
    </row>
    <row r="14" spans="1:11" ht="12.75">
      <c r="A14" s="197" t="s">
        <v>153</v>
      </c>
      <c r="B14" s="198"/>
      <c r="C14" s="198"/>
      <c r="D14" s="198"/>
      <c r="E14" s="198"/>
      <c r="F14" s="198"/>
      <c r="G14" s="198"/>
      <c r="H14" s="199"/>
      <c r="I14" s="4">
        <v>118</v>
      </c>
      <c r="J14" s="13">
        <v>154613571</v>
      </c>
      <c r="K14" s="13">
        <v>137574787</v>
      </c>
    </row>
    <row r="15" spans="1:11" ht="12.75">
      <c r="A15" s="197" t="s">
        <v>63</v>
      </c>
      <c r="B15" s="198"/>
      <c r="C15" s="198"/>
      <c r="D15" s="198"/>
      <c r="E15" s="198"/>
      <c r="F15" s="198"/>
      <c r="G15" s="198"/>
      <c r="H15" s="199"/>
      <c r="I15" s="4">
        <v>119</v>
      </c>
      <c r="J15" s="13">
        <v>27570628</v>
      </c>
      <c r="K15" s="13">
        <v>41217107</v>
      </c>
    </row>
    <row r="16" spans="1:11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27882314</v>
      </c>
      <c r="K16" s="12">
        <f>SUM(K17:K19)</f>
        <v>28965340</v>
      </c>
    </row>
    <row r="17" spans="1:11" ht="12.75">
      <c r="A17" s="197" t="s">
        <v>64</v>
      </c>
      <c r="B17" s="198"/>
      <c r="C17" s="198"/>
      <c r="D17" s="198"/>
      <c r="E17" s="198"/>
      <c r="F17" s="198"/>
      <c r="G17" s="198"/>
      <c r="H17" s="199"/>
      <c r="I17" s="4">
        <v>121</v>
      </c>
      <c r="J17" s="13">
        <v>17044826</v>
      </c>
      <c r="K17" s="13">
        <v>17586756</v>
      </c>
    </row>
    <row r="18" spans="1:11" ht="12.75">
      <c r="A18" s="197" t="s">
        <v>65</v>
      </c>
      <c r="B18" s="198"/>
      <c r="C18" s="198"/>
      <c r="D18" s="198"/>
      <c r="E18" s="198"/>
      <c r="F18" s="198"/>
      <c r="G18" s="198"/>
      <c r="H18" s="199"/>
      <c r="I18" s="4">
        <v>122</v>
      </c>
      <c r="J18" s="13">
        <v>6743846</v>
      </c>
      <c r="K18" s="13">
        <v>7149946</v>
      </c>
    </row>
    <row r="19" spans="1:11" ht="12.75">
      <c r="A19" s="197" t="s">
        <v>66</v>
      </c>
      <c r="B19" s="198"/>
      <c r="C19" s="198"/>
      <c r="D19" s="198"/>
      <c r="E19" s="198"/>
      <c r="F19" s="198"/>
      <c r="G19" s="198"/>
      <c r="H19" s="199"/>
      <c r="I19" s="4">
        <v>123</v>
      </c>
      <c r="J19" s="13">
        <v>4093642</v>
      </c>
      <c r="K19" s="13">
        <v>4228638</v>
      </c>
    </row>
    <row r="20" spans="1:11" ht="12.75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29730993</v>
      </c>
      <c r="K20" s="13">
        <v>34312381</v>
      </c>
    </row>
    <row r="21" spans="1:11" ht="12.75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9352933</v>
      </c>
      <c r="K21" s="13">
        <v>10135686</v>
      </c>
    </row>
    <row r="22" spans="1:11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7" t="s">
        <v>143</v>
      </c>
      <c r="B23" s="198"/>
      <c r="C23" s="198"/>
      <c r="D23" s="198"/>
      <c r="E23" s="198"/>
      <c r="F23" s="198"/>
      <c r="G23" s="198"/>
      <c r="H23" s="199"/>
      <c r="I23" s="4">
        <v>127</v>
      </c>
      <c r="J23" s="13"/>
      <c r="K23" s="13"/>
    </row>
    <row r="24" spans="1:11" ht="12.75">
      <c r="A24" s="197" t="s">
        <v>144</v>
      </c>
      <c r="B24" s="198"/>
      <c r="C24" s="198"/>
      <c r="D24" s="198"/>
      <c r="E24" s="198"/>
      <c r="F24" s="198"/>
      <c r="G24" s="198"/>
      <c r="H24" s="199"/>
      <c r="I24" s="4">
        <v>128</v>
      </c>
      <c r="J24" s="13"/>
      <c r="K24" s="13"/>
    </row>
    <row r="25" spans="1:11" ht="12.75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/>
      <c r="K25" s="13"/>
    </row>
    <row r="26" spans="1:11" ht="12.75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4874378</v>
      </c>
      <c r="K26" s="13">
        <v>35045480</v>
      </c>
    </row>
    <row r="27" spans="1:11" ht="12.75">
      <c r="A27" s="200" t="s">
        <v>221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11797786</v>
      </c>
      <c r="K27" s="12">
        <f>SUM(K28:K32)</f>
        <v>4647860</v>
      </c>
    </row>
    <row r="28" spans="1:11" ht="12.75">
      <c r="A28" s="200" t="s">
        <v>235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>
        <v>627955</v>
      </c>
      <c r="K28" s="13">
        <v>12246</v>
      </c>
    </row>
    <row r="29" spans="1:11" ht="12.75">
      <c r="A29" s="200" t="s">
        <v>161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11169731</v>
      </c>
      <c r="K29" s="13">
        <v>4635614</v>
      </c>
    </row>
    <row r="30" spans="1:11" ht="12.75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</row>
    <row r="31" spans="1:11" ht="12.75">
      <c r="A31" s="200" t="s">
        <v>231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</row>
    <row r="32" spans="1:11" ht="12.75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100</v>
      </c>
      <c r="K32" s="13"/>
    </row>
    <row r="33" spans="1:11" ht="12.75">
      <c r="A33" s="200" t="s">
        <v>222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21603337</v>
      </c>
      <c r="K33" s="12">
        <f>SUM(K34:K37)</f>
        <v>18345754</v>
      </c>
    </row>
    <row r="34" spans="1:11" ht="12.75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>
        <v>288503</v>
      </c>
    </row>
    <row r="35" spans="1:11" ht="12.75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21603008</v>
      </c>
      <c r="K35" s="13">
        <v>17469031</v>
      </c>
    </row>
    <row r="36" spans="1:11" ht="12.75">
      <c r="A36" s="200" t="s">
        <v>232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</row>
    <row r="37" spans="1:11" ht="12.75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>
        <v>329</v>
      </c>
      <c r="K37" s="13">
        <v>588220</v>
      </c>
    </row>
    <row r="38" spans="1:11" ht="12.75">
      <c r="A38" s="200" t="s">
        <v>203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</row>
    <row r="39" spans="1:11" ht="12.75">
      <c r="A39" s="200" t="s">
        <v>204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</row>
    <row r="40" spans="1:11" ht="12.75">
      <c r="A40" s="200" t="s">
        <v>233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</row>
    <row r="41" spans="1:11" ht="12.75">
      <c r="A41" s="200" t="s">
        <v>234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</row>
    <row r="42" spans="1:11" ht="12.75">
      <c r="A42" s="200" t="s">
        <v>223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728845540</v>
      </c>
      <c r="K42" s="12">
        <f>K7+K27+K38+K40</f>
        <v>877302436</v>
      </c>
    </row>
    <row r="43" spans="1:11" ht="12.75">
      <c r="A43" s="200" t="s">
        <v>224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689705853</v>
      </c>
      <c r="K43" s="12">
        <f>K10+K33+K39+K41</f>
        <v>754742215</v>
      </c>
    </row>
    <row r="44" spans="1:11" ht="12.75">
      <c r="A44" s="200" t="s">
        <v>244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39139687</v>
      </c>
      <c r="K44" s="12">
        <f>K42-K43</f>
        <v>122560221</v>
      </c>
    </row>
    <row r="45" spans="1:11" ht="12.75">
      <c r="A45" s="203" t="s">
        <v>226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39139687</v>
      </c>
      <c r="K45" s="12">
        <f>IF(K42&gt;K43,K42-K43,0)</f>
        <v>122560221</v>
      </c>
    </row>
    <row r="46" spans="1:11" ht="12.75">
      <c r="A46" s="203" t="s">
        <v>227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0" t="s">
        <v>225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/>
      <c r="K47" s="13"/>
    </row>
    <row r="48" spans="1:11" ht="12.75">
      <c r="A48" s="200" t="s">
        <v>245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39139687</v>
      </c>
      <c r="K48" s="12">
        <f>K44-K47</f>
        <v>122560221</v>
      </c>
    </row>
    <row r="49" spans="1:11" ht="12.75">
      <c r="A49" s="203" t="s">
        <v>200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39139687</v>
      </c>
      <c r="K49" s="12">
        <f>IF(K48&gt;0,K48,0)</f>
        <v>122560221</v>
      </c>
    </row>
    <row r="50" spans="1:11" ht="12.75">
      <c r="A50" s="237" t="s">
        <v>228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9" t="s">
        <v>120</v>
      </c>
      <c r="B51" s="190"/>
      <c r="C51" s="190"/>
      <c r="D51" s="190"/>
      <c r="E51" s="190"/>
      <c r="F51" s="190"/>
      <c r="G51" s="190"/>
      <c r="H51" s="190"/>
      <c r="I51" s="235"/>
      <c r="J51" s="235"/>
      <c r="K51" s="236"/>
    </row>
    <row r="52" spans="1:11" ht="12.75">
      <c r="A52" s="193" t="s">
        <v>194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6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189" t="s">
        <v>197</v>
      </c>
      <c r="B55" s="190"/>
      <c r="C55" s="190"/>
      <c r="D55" s="190"/>
      <c r="E55" s="190"/>
      <c r="F55" s="190"/>
      <c r="G55" s="190"/>
      <c r="H55" s="190"/>
      <c r="I55" s="235"/>
      <c r="J55" s="235"/>
      <c r="K55" s="236"/>
    </row>
    <row r="56" spans="1:11" ht="12.75">
      <c r="A56" s="193" t="s">
        <v>212</v>
      </c>
      <c r="B56" s="194"/>
      <c r="C56" s="194"/>
      <c r="D56" s="194"/>
      <c r="E56" s="194"/>
      <c r="F56" s="194"/>
      <c r="G56" s="194"/>
      <c r="H56" s="212"/>
      <c r="I56" s="21">
        <v>157</v>
      </c>
      <c r="J56" s="11">
        <f>J48</f>
        <v>39139687</v>
      </c>
      <c r="K56" s="11">
        <f>K48</f>
        <v>122560221</v>
      </c>
    </row>
    <row r="57" spans="1:11" ht="12.75">
      <c r="A57" s="200" t="s">
        <v>229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3023333</v>
      </c>
      <c r="K57" s="12">
        <f>SUM(K58:K64)</f>
        <v>3020600</v>
      </c>
    </row>
    <row r="58" spans="1:11" ht="12.75">
      <c r="A58" s="200" t="s">
        <v>236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 ht="12.75">
      <c r="A59" s="200" t="s">
        <v>237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>
        <v>3020600</v>
      </c>
      <c r="K59" s="13">
        <v>3020600</v>
      </c>
    </row>
    <row r="60" spans="1:11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>
        <v>2733</v>
      </c>
      <c r="K60" s="13"/>
    </row>
    <row r="61" spans="1:11" ht="12.75">
      <c r="A61" s="200" t="s">
        <v>238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>
      <c r="A62" s="200" t="s">
        <v>239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>
      <c r="A63" s="200" t="s">
        <v>240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>
      <c r="A64" s="200" t="s">
        <v>241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>
      <c r="A65" s="200" t="s">
        <v>230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/>
    </row>
    <row r="66" spans="1:11" ht="12.75">
      <c r="A66" s="200" t="s">
        <v>201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3023333</v>
      </c>
      <c r="K66" s="12">
        <f>K57-K65</f>
        <v>3020600</v>
      </c>
    </row>
    <row r="67" spans="1:11" ht="12.75">
      <c r="A67" s="200" t="s">
        <v>202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42163020</v>
      </c>
      <c r="K67" s="18">
        <f>K56+K66</f>
        <v>125580821</v>
      </c>
    </row>
    <row r="68" spans="1:11" ht="12.75">
      <c r="A68" s="189" t="s">
        <v>196</v>
      </c>
      <c r="B68" s="190"/>
      <c r="C68" s="190"/>
      <c r="D68" s="190"/>
      <c r="E68" s="190"/>
      <c r="F68" s="190"/>
      <c r="G68" s="190"/>
      <c r="H68" s="190"/>
      <c r="I68" s="235"/>
      <c r="J68" s="235"/>
      <c r="K68" s="236"/>
    </row>
    <row r="69" spans="1:11" ht="12.75">
      <c r="A69" s="193" t="s">
        <v>195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6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4.25" customHeight="1">
      <c r="A71" s="232" t="s">
        <v>243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2">
      <selection activeCell="K53" sqref="K53"/>
    </sheetView>
  </sheetViews>
  <sheetFormatPr defaultColWidth="9.140625" defaultRowHeight="12.75"/>
  <cols>
    <col min="1" max="1" width="9.28125" style="0" customWidth="1"/>
    <col min="10" max="10" width="9.7109375" style="0" customWidth="1"/>
    <col min="11" max="11" width="9.8515625" style="0" bestFit="1" customWidth="1"/>
  </cols>
  <sheetData>
    <row r="1" spans="1:11" ht="12.75">
      <c r="A1" s="250" t="s">
        <v>170</v>
      </c>
      <c r="B1" s="251"/>
      <c r="C1" s="251"/>
      <c r="D1" s="251"/>
      <c r="E1" s="251"/>
      <c r="F1" s="251"/>
      <c r="G1" s="251"/>
      <c r="H1" s="251"/>
      <c r="I1" s="251"/>
      <c r="J1" s="252"/>
      <c r="K1" s="224"/>
    </row>
    <row r="2" spans="1:11" ht="12.75">
      <c r="A2" s="254" t="s">
        <v>344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6" t="s">
        <v>343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44" t="s">
        <v>162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97" t="s">
        <v>40</v>
      </c>
      <c r="B8" s="198"/>
      <c r="C8" s="198"/>
      <c r="D8" s="198"/>
      <c r="E8" s="198"/>
      <c r="F8" s="198"/>
      <c r="G8" s="198"/>
      <c r="H8" s="198"/>
      <c r="I8" s="4">
        <v>1</v>
      </c>
      <c r="J8" s="8">
        <v>42163020</v>
      </c>
      <c r="K8" s="13">
        <v>122560221</v>
      </c>
    </row>
    <row r="9" spans="1:11" ht="12.75">
      <c r="A9" s="197" t="s">
        <v>41</v>
      </c>
      <c r="B9" s="198"/>
      <c r="C9" s="198"/>
      <c r="D9" s="198"/>
      <c r="E9" s="198"/>
      <c r="F9" s="198"/>
      <c r="G9" s="198"/>
      <c r="H9" s="198"/>
      <c r="I9" s="4">
        <v>2</v>
      </c>
      <c r="J9" s="8">
        <v>29730993</v>
      </c>
      <c r="K9" s="13">
        <v>34312381</v>
      </c>
    </row>
    <row r="10" spans="1:11" ht="12.75">
      <c r="A10" s="197" t="s">
        <v>42</v>
      </c>
      <c r="B10" s="198"/>
      <c r="C10" s="198"/>
      <c r="D10" s="198"/>
      <c r="E10" s="198"/>
      <c r="F10" s="198"/>
      <c r="G10" s="198"/>
      <c r="H10" s="198"/>
      <c r="I10" s="4">
        <v>3</v>
      </c>
      <c r="J10" s="8">
        <v>94760323</v>
      </c>
      <c r="K10" s="13">
        <v>118979735</v>
      </c>
    </row>
    <row r="11" spans="1:11" ht="12.75">
      <c r="A11" s="197" t="s">
        <v>43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>
        <v>22717659</v>
      </c>
    </row>
    <row r="12" spans="1:11" ht="12.75">
      <c r="A12" s="197" t="s">
        <v>44</v>
      </c>
      <c r="B12" s="198"/>
      <c r="C12" s="198"/>
      <c r="D12" s="198"/>
      <c r="E12" s="198"/>
      <c r="F12" s="198"/>
      <c r="G12" s="198"/>
      <c r="H12" s="198"/>
      <c r="I12" s="4">
        <v>5</v>
      </c>
      <c r="J12" s="8">
        <v>12277310</v>
      </c>
      <c r="K12" s="13"/>
    </row>
    <row r="13" spans="1:11" ht="12.75">
      <c r="A13" s="197" t="s">
        <v>53</v>
      </c>
      <c r="B13" s="198"/>
      <c r="C13" s="198"/>
      <c r="D13" s="198"/>
      <c r="E13" s="198"/>
      <c r="F13" s="198"/>
      <c r="G13" s="198"/>
      <c r="H13" s="198"/>
      <c r="I13" s="4">
        <v>6</v>
      </c>
      <c r="J13" s="8">
        <v>60215509</v>
      </c>
      <c r="K13" s="13"/>
    </row>
    <row r="14" spans="1:11" ht="12.75">
      <c r="A14" s="200" t="s">
        <v>163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239147155</v>
      </c>
      <c r="K14" s="12">
        <f>SUM(K8:K13)</f>
        <v>298569996</v>
      </c>
    </row>
    <row r="15" spans="1:11" ht="12.75">
      <c r="A15" s="197" t="s">
        <v>54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</row>
    <row r="16" spans="1:11" ht="12.75">
      <c r="A16" s="197" t="s">
        <v>55</v>
      </c>
      <c r="B16" s="198"/>
      <c r="C16" s="198"/>
      <c r="D16" s="198"/>
      <c r="E16" s="198"/>
      <c r="F16" s="198"/>
      <c r="G16" s="198"/>
      <c r="H16" s="198"/>
      <c r="I16" s="4">
        <v>9</v>
      </c>
      <c r="J16" s="8">
        <v>15983769</v>
      </c>
      <c r="K16" s="13"/>
    </row>
    <row r="17" spans="1:11" ht="12.75">
      <c r="A17" s="197" t="s">
        <v>56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/>
      <c r="K17" s="13">
        <v>32408919</v>
      </c>
    </row>
    <row r="18" spans="1:11" ht="12.75">
      <c r="A18" s="197" t="s">
        <v>57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>
        <v>3433610</v>
      </c>
      <c r="K18" s="13">
        <v>24929446</v>
      </c>
    </row>
    <row r="19" spans="1:11" ht="12.75">
      <c r="A19" s="200" t="s">
        <v>164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19417379</v>
      </c>
      <c r="K19" s="12">
        <f>SUM(K15:K18)</f>
        <v>57338365</v>
      </c>
    </row>
    <row r="20" spans="1:11" ht="12.75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219729776</v>
      </c>
      <c r="K20" s="12">
        <f>IF(K14&gt;K19,K14-K19,0)</f>
        <v>241231631</v>
      </c>
    </row>
    <row r="21" spans="1:11" ht="12.75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4" t="s">
        <v>165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197" t="s">
        <v>185</v>
      </c>
      <c r="B23" s="198"/>
      <c r="C23" s="198"/>
      <c r="D23" s="198"/>
      <c r="E23" s="198"/>
      <c r="F23" s="198"/>
      <c r="G23" s="198"/>
      <c r="H23" s="198"/>
      <c r="I23" s="4">
        <v>15</v>
      </c>
      <c r="J23" s="8">
        <v>209252</v>
      </c>
      <c r="K23" s="13">
        <v>1530367</v>
      </c>
    </row>
    <row r="24" spans="1:11" ht="12.75">
      <c r="A24" s="197" t="s">
        <v>186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 ht="12.75">
      <c r="A25" s="197" t="s">
        <v>187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>
        <v>3433510</v>
      </c>
      <c r="K25" s="13">
        <v>1593876</v>
      </c>
    </row>
    <row r="26" spans="1:11" ht="12.75">
      <c r="A26" s="197" t="s">
        <v>188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>
        <v>100</v>
      </c>
      <c r="K26" s="13"/>
    </row>
    <row r="27" spans="1:11" ht="12.75">
      <c r="A27" s="197" t="s">
        <v>189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>
        <v>237107</v>
      </c>
      <c r="K27" s="13">
        <v>41924</v>
      </c>
    </row>
    <row r="28" spans="1:11" ht="12.75">
      <c r="A28" s="200" t="s">
        <v>174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3879969</v>
      </c>
      <c r="K28" s="12">
        <f>SUM(K23:K27)</f>
        <v>3166167</v>
      </c>
    </row>
    <row r="29" spans="1:11" ht="12.75">
      <c r="A29" s="197" t="s">
        <v>121</v>
      </c>
      <c r="B29" s="198"/>
      <c r="C29" s="198"/>
      <c r="D29" s="198"/>
      <c r="E29" s="198"/>
      <c r="F29" s="198"/>
      <c r="G29" s="198"/>
      <c r="H29" s="198"/>
      <c r="I29" s="4">
        <v>21</v>
      </c>
      <c r="J29" s="8">
        <v>36040921</v>
      </c>
      <c r="K29" s="13">
        <v>31754969</v>
      </c>
    </row>
    <row r="30" spans="1:11" ht="12.75">
      <c r="A30" s="197" t="s">
        <v>122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 ht="12.75">
      <c r="A31" s="197" t="s">
        <v>16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>
        <v>18373</v>
      </c>
      <c r="K31" s="13">
        <v>65611568</v>
      </c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36059294</v>
      </c>
      <c r="K32" s="12">
        <f>SUM(K29:K31)</f>
        <v>97366537</v>
      </c>
    </row>
    <row r="33" spans="1:11" ht="12.75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32179325</v>
      </c>
      <c r="K34" s="12">
        <f>IF(K32&gt;K28,K32-K28,0)</f>
        <v>94200370</v>
      </c>
    </row>
    <row r="35" spans="1:11" ht="12.75">
      <c r="A35" s="244" t="s">
        <v>166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197" t="s">
        <v>180</v>
      </c>
      <c r="B36" s="198"/>
      <c r="C36" s="198"/>
      <c r="D36" s="198"/>
      <c r="E36" s="198"/>
      <c r="F36" s="198"/>
      <c r="G36" s="198"/>
      <c r="H36" s="198"/>
      <c r="I36" s="4">
        <v>27</v>
      </c>
      <c r="J36" s="8"/>
      <c r="K36" s="13"/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>
        <v>54950000</v>
      </c>
      <c r="K37" s="13">
        <v>230854714</v>
      </c>
    </row>
    <row r="38" spans="1:11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>
        <v>1194232</v>
      </c>
    </row>
    <row r="39" spans="1:11" ht="12.75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54950000</v>
      </c>
      <c r="K39" s="12">
        <f>SUM(K36:K38)</f>
        <v>232048946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4">
        <v>31</v>
      </c>
      <c r="J40" s="8">
        <v>214558898</v>
      </c>
      <c r="K40" s="13">
        <v>318196219</v>
      </c>
    </row>
    <row r="41" spans="1:11" ht="12.75">
      <c r="A41" s="197" t="s">
        <v>32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>
        <v>49556935</v>
      </c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>
        <v>968261</v>
      </c>
      <c r="K42" s="13">
        <v>7417850</v>
      </c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>
        <v>6473530</v>
      </c>
      <c r="K43" s="13">
        <v>26106522</v>
      </c>
    </row>
    <row r="44" spans="1:11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>
        <v>9713484</v>
      </c>
      <c r="K44" s="13">
        <v>1045802</v>
      </c>
    </row>
    <row r="45" spans="1:11" ht="12.75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231714173</v>
      </c>
      <c r="K45" s="12">
        <f>SUM(K40:K44)</f>
        <v>402323328</v>
      </c>
    </row>
    <row r="46" spans="1:11" ht="12.75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176764173</v>
      </c>
      <c r="K47" s="12">
        <f>IF(K45&gt;K39,K45-K39,0)</f>
        <v>170274382</v>
      </c>
    </row>
    <row r="48" spans="1:11" ht="12.75">
      <c r="A48" s="197" t="s">
        <v>72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10786278</v>
      </c>
      <c r="K48" s="12">
        <f>IF(K20-K21+K33-K34+K46-K47&gt;0,K20-K21+K33-K34+K46-K47,0)</f>
        <v>0</v>
      </c>
    </row>
    <row r="49" spans="1:11" ht="12.75">
      <c r="A49" s="197" t="s">
        <v>73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23243121</v>
      </c>
    </row>
    <row r="50" spans="1:11" ht="12.75">
      <c r="A50" s="197" t="s">
        <v>167</v>
      </c>
      <c r="B50" s="198"/>
      <c r="C50" s="198"/>
      <c r="D50" s="198"/>
      <c r="E50" s="198"/>
      <c r="F50" s="198"/>
      <c r="G50" s="198"/>
      <c r="H50" s="198"/>
      <c r="I50" s="4">
        <v>41</v>
      </c>
      <c r="J50" s="8">
        <v>39130611</v>
      </c>
      <c r="K50" s="13">
        <v>49916889</v>
      </c>
    </row>
    <row r="51" spans="1:11" ht="12.75">
      <c r="A51" s="197" t="s">
        <v>182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>
        <f>J48</f>
        <v>10786278</v>
      </c>
      <c r="K51" s="13"/>
    </row>
    <row r="52" spans="1:11" ht="12.75">
      <c r="A52" s="197" t="s">
        <v>183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>
        <f>K49</f>
        <v>23243121</v>
      </c>
    </row>
    <row r="53" spans="1:11" ht="12.75">
      <c r="A53" s="181" t="s">
        <v>184</v>
      </c>
      <c r="B53" s="182"/>
      <c r="C53" s="182"/>
      <c r="D53" s="182"/>
      <c r="E53" s="182"/>
      <c r="F53" s="182"/>
      <c r="G53" s="182"/>
      <c r="H53" s="182"/>
      <c r="I53" s="7">
        <v>44</v>
      </c>
      <c r="J53" s="10">
        <f>J50+J51-J52</f>
        <v>49916889</v>
      </c>
      <c r="K53" s="18">
        <f>K50+K51-K52</f>
        <v>26673768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480314960629921" right="0.6692913385826772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0" t="s">
        <v>205</v>
      </c>
      <c r="B1" s="251"/>
      <c r="C1" s="251"/>
      <c r="D1" s="251"/>
      <c r="E1" s="251"/>
      <c r="F1" s="251"/>
      <c r="G1" s="251"/>
      <c r="H1" s="251"/>
      <c r="I1" s="251"/>
      <c r="J1" s="252"/>
      <c r="K1" s="265"/>
    </row>
    <row r="2" spans="1:11" ht="12.75">
      <c r="A2" s="254" t="s">
        <v>6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6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44" t="s">
        <v>162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97" t="s">
        <v>207</v>
      </c>
      <c r="B8" s="198"/>
      <c r="C8" s="198"/>
      <c r="D8" s="198"/>
      <c r="E8" s="198"/>
      <c r="F8" s="198"/>
      <c r="G8" s="198"/>
      <c r="H8" s="198"/>
      <c r="I8" s="4">
        <v>1</v>
      </c>
      <c r="J8" s="8"/>
      <c r="K8" s="13"/>
    </row>
    <row r="9" spans="1:11" ht="12.75">
      <c r="A9" s="197" t="s">
        <v>125</v>
      </c>
      <c r="B9" s="198"/>
      <c r="C9" s="198"/>
      <c r="D9" s="198"/>
      <c r="E9" s="198"/>
      <c r="F9" s="198"/>
      <c r="G9" s="198"/>
      <c r="H9" s="198"/>
      <c r="I9" s="4">
        <v>2</v>
      </c>
      <c r="J9" s="8"/>
      <c r="K9" s="13"/>
    </row>
    <row r="10" spans="1:11" ht="12.75">
      <c r="A10" s="197" t="s">
        <v>126</v>
      </c>
      <c r="B10" s="198"/>
      <c r="C10" s="198"/>
      <c r="D10" s="198"/>
      <c r="E10" s="198"/>
      <c r="F10" s="198"/>
      <c r="G10" s="198"/>
      <c r="H10" s="198"/>
      <c r="I10" s="4">
        <v>3</v>
      </c>
      <c r="J10" s="8"/>
      <c r="K10" s="13"/>
    </row>
    <row r="11" spans="1:11" ht="12.75">
      <c r="A11" s="197" t="s">
        <v>127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/>
    </row>
    <row r="12" spans="1:11" ht="12.75">
      <c r="A12" s="197" t="s">
        <v>128</v>
      </c>
      <c r="B12" s="198"/>
      <c r="C12" s="198"/>
      <c r="D12" s="198"/>
      <c r="E12" s="198"/>
      <c r="F12" s="198"/>
      <c r="G12" s="198"/>
      <c r="H12" s="198"/>
      <c r="I12" s="4">
        <v>5</v>
      </c>
      <c r="J12" s="8"/>
      <c r="K12" s="13"/>
    </row>
    <row r="13" spans="1:11" ht="12.75">
      <c r="A13" s="200" t="s">
        <v>206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7" t="s">
        <v>129</v>
      </c>
      <c r="B14" s="198"/>
      <c r="C14" s="198"/>
      <c r="D14" s="198"/>
      <c r="E14" s="198"/>
      <c r="F14" s="198"/>
      <c r="G14" s="198"/>
      <c r="H14" s="198"/>
      <c r="I14" s="4">
        <v>7</v>
      </c>
      <c r="J14" s="8"/>
      <c r="K14" s="13"/>
    </row>
    <row r="15" spans="1:11" ht="12.75">
      <c r="A15" s="197" t="s">
        <v>130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</row>
    <row r="16" spans="1:11" ht="12.75">
      <c r="A16" s="197" t="s">
        <v>131</v>
      </c>
      <c r="B16" s="198"/>
      <c r="C16" s="198"/>
      <c r="D16" s="198"/>
      <c r="E16" s="198"/>
      <c r="F16" s="198"/>
      <c r="G16" s="198"/>
      <c r="H16" s="198"/>
      <c r="I16" s="4">
        <v>9</v>
      </c>
      <c r="J16" s="8"/>
      <c r="K16" s="13"/>
    </row>
    <row r="17" spans="1:11" ht="12.75">
      <c r="A17" s="197" t="s">
        <v>132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/>
      <c r="K17" s="13"/>
    </row>
    <row r="18" spans="1:11" ht="12.75">
      <c r="A18" s="197" t="s">
        <v>133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/>
      <c r="K18" s="13"/>
    </row>
    <row r="19" spans="1:11" ht="12.75">
      <c r="A19" s="197" t="s">
        <v>134</v>
      </c>
      <c r="B19" s="198"/>
      <c r="C19" s="198"/>
      <c r="D19" s="198"/>
      <c r="E19" s="198"/>
      <c r="F19" s="198"/>
      <c r="G19" s="198"/>
      <c r="H19" s="198"/>
      <c r="I19" s="4">
        <v>12</v>
      </c>
      <c r="J19" s="8"/>
      <c r="K19" s="13"/>
    </row>
    <row r="20" spans="1:11" ht="12.75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111</v>
      </c>
      <c r="B21" s="261"/>
      <c r="C21" s="261"/>
      <c r="D21" s="261"/>
      <c r="E21" s="261"/>
      <c r="F21" s="261"/>
      <c r="G21" s="261"/>
      <c r="H21" s="26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59" t="s">
        <v>112</v>
      </c>
      <c r="B22" s="263"/>
      <c r="C22" s="263"/>
      <c r="D22" s="263"/>
      <c r="E22" s="263"/>
      <c r="F22" s="263"/>
      <c r="G22" s="263"/>
      <c r="H22" s="26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4" t="s">
        <v>165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 ht="12.75">
      <c r="A24" s="197" t="s">
        <v>171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 ht="12.75">
      <c r="A25" s="197" t="s">
        <v>172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/>
      <c r="K25" s="13"/>
    </row>
    <row r="26" spans="1:11" ht="12.75">
      <c r="A26" s="197" t="s">
        <v>48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 ht="12.75">
      <c r="A27" s="197" t="s">
        <v>49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 ht="12.75">
      <c r="A28" s="197" t="s">
        <v>173</v>
      </c>
      <c r="B28" s="198"/>
      <c r="C28" s="198"/>
      <c r="D28" s="198"/>
      <c r="E28" s="198"/>
      <c r="F28" s="198"/>
      <c r="G28" s="198"/>
      <c r="H28" s="198"/>
      <c r="I28" s="4">
        <v>20</v>
      </c>
      <c r="J28" s="8"/>
      <c r="K28" s="13"/>
    </row>
    <row r="29" spans="1:11" ht="12.75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7" t="s">
        <v>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 ht="12.75">
      <c r="A31" s="197" t="s">
        <v>3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/>
    </row>
    <row r="32" spans="1:11" ht="12.75">
      <c r="A32" s="197" t="s">
        <v>4</v>
      </c>
      <c r="B32" s="198"/>
      <c r="C32" s="198"/>
      <c r="D32" s="198"/>
      <c r="E32" s="198"/>
      <c r="F32" s="198"/>
      <c r="G32" s="198"/>
      <c r="H32" s="198"/>
      <c r="I32" s="4">
        <v>24</v>
      </c>
      <c r="J32" s="8"/>
      <c r="K32" s="13"/>
    </row>
    <row r="33" spans="1:11" ht="12.75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4" t="s">
        <v>166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 ht="12.75">
      <c r="A37" s="197" t="s">
        <v>180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/>
      <c r="K37" s="13"/>
    </row>
    <row r="38" spans="1:11" ht="12.75">
      <c r="A38" s="197" t="s">
        <v>29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</row>
    <row r="39" spans="1:11" ht="12.75">
      <c r="A39" s="197" t="s">
        <v>30</v>
      </c>
      <c r="B39" s="198"/>
      <c r="C39" s="198"/>
      <c r="D39" s="198"/>
      <c r="E39" s="198"/>
      <c r="F39" s="198"/>
      <c r="G39" s="198"/>
      <c r="H39" s="198"/>
      <c r="I39" s="4">
        <v>30</v>
      </c>
      <c r="J39" s="8"/>
      <c r="K39" s="13"/>
    </row>
    <row r="40" spans="1:11" ht="12.75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7" t="s">
        <v>31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 ht="12.75">
      <c r="A42" s="197" t="s">
        <v>32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</row>
    <row r="43" spans="1:11" ht="12.75">
      <c r="A43" s="197" t="s">
        <v>33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 ht="12.75">
      <c r="A44" s="197" t="s">
        <v>34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/>
      <c r="K44" s="13"/>
    </row>
    <row r="45" spans="1:11" ht="12.75">
      <c r="A45" s="197" t="s">
        <v>35</v>
      </c>
      <c r="B45" s="198"/>
      <c r="C45" s="198"/>
      <c r="D45" s="198"/>
      <c r="E45" s="198"/>
      <c r="F45" s="198"/>
      <c r="G45" s="198"/>
      <c r="H45" s="198"/>
      <c r="I45" s="4">
        <v>36</v>
      </c>
      <c r="J45" s="8"/>
      <c r="K45" s="13"/>
    </row>
    <row r="46" spans="1:11" ht="12.75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169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182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183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59" t="s">
        <v>184</v>
      </c>
      <c r="B54" s="260"/>
      <c r="C54" s="260"/>
      <c r="D54" s="260"/>
      <c r="E54" s="260"/>
      <c r="F54" s="260"/>
      <c r="G54" s="260"/>
      <c r="H54" s="26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L3" sqref="L3"/>
    </sheetView>
  </sheetViews>
  <sheetFormatPr defaultColWidth="9.140625" defaultRowHeight="12.75"/>
  <cols>
    <col min="1" max="1" width="7.7109375" style="98" customWidth="1"/>
    <col min="2" max="2" width="7.00390625" style="98" customWidth="1"/>
    <col min="3" max="3" width="7.140625" style="98" customWidth="1"/>
    <col min="4" max="4" width="7.57421875" style="98" customWidth="1"/>
    <col min="5" max="5" width="9.8515625" style="98" customWidth="1"/>
    <col min="6" max="6" width="7.8515625" style="98" customWidth="1"/>
    <col min="7" max="7" width="6.8515625" style="98" customWidth="1"/>
    <col min="8" max="8" width="7.140625" style="98" customWidth="1"/>
    <col min="9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81" t="s">
        <v>292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97"/>
    </row>
    <row r="2" spans="1:12" ht="15.75">
      <c r="A2" s="95"/>
      <c r="B2" s="96"/>
      <c r="C2" s="268" t="s">
        <v>293</v>
      </c>
      <c r="D2" s="268"/>
      <c r="E2" s="100">
        <v>40544</v>
      </c>
      <c r="F2" s="99" t="s">
        <v>258</v>
      </c>
      <c r="G2" s="269">
        <v>40908</v>
      </c>
      <c r="H2" s="270"/>
      <c r="I2" s="96"/>
      <c r="J2" s="96"/>
      <c r="K2" s="96"/>
      <c r="L2" s="101"/>
    </row>
    <row r="3" spans="1:11" ht="24" thickBot="1">
      <c r="A3" s="271" t="s">
        <v>61</v>
      </c>
      <c r="B3" s="271"/>
      <c r="C3" s="271"/>
      <c r="D3" s="271"/>
      <c r="E3" s="271"/>
      <c r="F3" s="271"/>
      <c r="G3" s="271"/>
      <c r="H3" s="271"/>
      <c r="I3" s="102" t="s">
        <v>316</v>
      </c>
      <c r="J3" s="103" t="s">
        <v>156</v>
      </c>
      <c r="K3" s="103" t="s">
        <v>157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105">
        <v>2</v>
      </c>
      <c r="J4" s="104" t="s">
        <v>294</v>
      </c>
      <c r="K4" s="104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6">
        <v>1</v>
      </c>
      <c r="J5" s="107">
        <v>249600060</v>
      </c>
      <c r="K5" s="107">
        <v>249600060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6">
        <v>2</v>
      </c>
      <c r="J6" s="108">
        <v>9064213</v>
      </c>
      <c r="K6" s="108">
        <v>9064213</v>
      </c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6">
        <v>3</v>
      </c>
      <c r="J7" s="108">
        <v>15495835</v>
      </c>
      <c r="K7" s="108">
        <v>19389313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6">
        <v>4</v>
      </c>
      <c r="J8" s="108">
        <v>163421726</v>
      </c>
      <c r="K8" s="108">
        <v>130952109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6">
        <v>5</v>
      </c>
      <c r="J9" s="108">
        <v>42163020</v>
      </c>
      <c r="K9" s="108">
        <v>122560221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6">
        <v>6</v>
      </c>
      <c r="J10" s="108">
        <v>7494438</v>
      </c>
      <c r="K10" s="108">
        <v>4473838</v>
      </c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6">
        <v>7</v>
      </c>
      <c r="J11" s="108"/>
      <c r="K11" s="108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6">
        <v>8</v>
      </c>
      <c r="J12" s="108">
        <v>-650000</v>
      </c>
      <c r="K12" s="108">
        <v>-3599500</v>
      </c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6">
        <v>9</v>
      </c>
      <c r="J13" s="108"/>
      <c r="K13" s="108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106">
        <v>10</v>
      </c>
      <c r="J14" s="109">
        <f>SUM(J5:J13)</f>
        <v>486589292</v>
      </c>
      <c r="K14" s="109">
        <f>SUM(K5:K13)</f>
        <v>532440254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6">
        <v>11</v>
      </c>
      <c r="J15" s="108"/>
      <c r="K15" s="108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6">
        <v>12</v>
      </c>
      <c r="J16" s="108"/>
      <c r="K16" s="108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6">
        <v>13</v>
      </c>
      <c r="J17" s="108"/>
      <c r="K17" s="108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6">
        <v>14</v>
      </c>
      <c r="J18" s="108"/>
      <c r="K18" s="108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6">
        <v>15</v>
      </c>
      <c r="J19" s="108"/>
      <c r="K19" s="108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6">
        <v>16</v>
      </c>
      <c r="J20" s="108"/>
      <c r="K20" s="108"/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11">
        <v>18</v>
      </c>
      <c r="J23" s="107"/>
      <c r="K23" s="107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12">
        <v>19</v>
      </c>
      <c r="J24" s="110"/>
      <c r="K24" s="110"/>
    </row>
    <row r="25" spans="1:11" ht="30" customHeight="1">
      <c r="A25" s="279" t="s">
        <v>315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7" t="s">
        <v>291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8" t="s">
        <v>322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zsmojver</cp:lastModifiedBy>
  <cp:lastPrinted>2012-03-22T11:18:45Z</cp:lastPrinted>
  <dcterms:created xsi:type="dcterms:W3CDTF">2008-10-17T11:51:54Z</dcterms:created>
  <dcterms:modified xsi:type="dcterms:W3CDTF">2012-03-26T09:55:42Z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