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4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'Bilanca'!$A$1:$K$121</definedName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calcMode="manual" fullCalcOnLoad="1"/>
</workbook>
</file>

<file path=xl/sharedStrings.xml><?xml version="1.0" encoding="utf-8"?>
<sst xmlns="http://schemas.openxmlformats.org/spreadsheetml/2006/main" count="398" uniqueCount="346">
  <si>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</si>
  <si>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</si>
  <si>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</si>
  <si>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</si>
  <si>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</si>
  <si>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</si>
  <si>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</si>
  <si>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</si>
  <si>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</si>
  <si>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</si>
  <si>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</si>
  <si>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</si>
  <si>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</si>
  <si>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</si>
  <si>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</si>
  <si>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</si>
  <si>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</si>
  <si>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</si>
  <si>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</si>
  <si>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</si>
  <si>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</si>
  <si>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</si>
  <si>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</si>
  <si>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</si>
  <si>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</si>
  <si>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</si>
  <si>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</si>
  <si>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</si>
  <si>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</si>
  <si>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</si>
  <si>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</si>
  <si>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</si>
  <si>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</si>
  <si>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</si>
  <si>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</si>
  <si>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</si>
  <si>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</si>
  <si>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</si>
  <si>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</si>
  <si>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</si>
  <si>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</si>
  <si>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</si>
  <si>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</si>
  <si>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</si>
  <si>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</si>
  <si>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</si>
  <si>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</si>
  <si>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</si>
  <si>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</si>
  <si>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</si>
  <si>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</si>
  <si>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</si>
  <si>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</si>
  <si>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</si>
  <si>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</si>
  <si>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</si>
  <si>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</si>
  <si>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</si>
  <si>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</si>
  <si>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</si>
  <si>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</si>
  <si>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</si>
  <si>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</si>
  <si>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</si>
  <si>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</si>
  <si>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</si>
  <si>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</si>
  <si>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</si>
  <si>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</si>
  <si>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</si>
  <si>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</si>
  <si>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</si>
  <si>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</si>
  <si>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</si>
  <si>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</si>
  <si>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</si>
  <si>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</si>
  <si>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</si>
  <si>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</si>
  <si>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</si>
  <si>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</si>
  <si>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</si>
  <si>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</si>
  <si>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</si>
  <si>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</si>
  <si>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</si>
  <si>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</si>
  <si>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</si>
  <si>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</si>
  <si>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</si>
  <si>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</si>
  <si>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</si>
  <si>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</si>
  <si>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</si>
  <si>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</si>
  <si>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</si>
  <si>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</si>
  <si>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</si>
  <si>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</si>
  <si>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</si>
  <si>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</si>
  <si>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</si>
  <si>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</si>
  <si>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</si>
  <si>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</si>
  <si>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</si>
  <si>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</si>
  <si>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</si>
  <si>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</si>
  <si>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</si>
  <si>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</si>
  <si>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</si>
  <si>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</si>
  <si>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</si>
  <si>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</si>
  <si>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</si>
  <si>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</si>
  <si>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</si>
  <si>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</si>
  <si>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</si>
  <si>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</si>
  <si>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</si>
  <si>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</si>
  <si>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</si>
  <si>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</si>
  <si>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</si>
  <si>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</si>
  <si>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</si>
  <si>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</si>
  <si>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</si>
  <si>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</si>
  <si>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</si>
  <si>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</si>
  <si>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</si>
  <si>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</si>
  <si>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</si>
  <si>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</si>
  <si>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</si>
  <si>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</si>
  <si>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</si>
  <si>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</si>
  <si>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</si>
  <si>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</si>
  <si>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</si>
  <si>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</si>
  <si>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</si>
  <si>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</si>
  <si>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</si>
  <si>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</si>
  <si>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</si>
  <si>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</si>
  <si>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</si>
  <si>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</si>
  <si>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</si>
  <si>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</si>
  <si>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</si>
  <si>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</si>
  <si>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</si>
  <si>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</si>
  <si>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</si>
  <si>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</si>
  <si>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</si>
  <si>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</si>
  <si>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</si>
  <si>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</si>
  <si>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</si>
  <si>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</si>
  <si>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</si>
  <si>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</si>
  <si>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</si>
  <si>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</si>
  <si>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</si>
  <si>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</si>
  <si>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</si>
  <si>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</si>
  <si>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</si>
  <si>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</si>
  <si>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</si>
  <si>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</si>
  <si>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</si>
  <si>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</si>
  <si>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</si>
  <si>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</si>
  <si>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</si>
  <si>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</si>
  <si>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</si>
  <si>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</si>
  <si>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</si>
  <si>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</si>
  <si>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</si>
  <si>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</si>
  <si>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</si>
  <si>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</si>
  <si>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</si>
  <si>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</si>
  <si>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</si>
  <si>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</si>
  <si>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</si>
  <si>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</si>
  <si>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</si>
  <si>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</si>
  <si>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</si>
  <si>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</si>
  <si>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</si>
  <si>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</si>
  <si>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</si>
  <si>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</si>
  <si>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</si>
  <si>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</si>
  <si>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</si>
  <si>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</si>
  <si>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</si>
  <si>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</si>
  <si>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</si>
  <si>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</si>
  <si>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</si>
  <si>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</si>
  <si>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</si>
  <si>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</si>
  <si>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</si>
  <si>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</si>
  <si>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</si>
  <si>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</si>
  <si>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</si>
  <si>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</si>
  <si>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</si>
  <si>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</si>
  <si>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</si>
  <si>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</si>
  <si>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</si>
  <si>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</si>
  <si>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</si>
  <si>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</si>
  <si>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</si>
  <si>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</si>
  <si>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</si>
  <si>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</si>
  <si>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</si>
  <si>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</si>
  <si>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</si>
  <si>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</si>
  <si>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</si>
  <si>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</si>
  <si>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</si>
  <si>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</si>
  <si>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</si>
  <si>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</si>
  <si>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</si>
  <si>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</si>
  <si>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</si>
  <si>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</si>
  <si>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</si>
  <si>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</si>
  <si>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</si>
  <si>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</si>
  <si>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</si>
  <si>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</si>
  <si>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</si>
  <si>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</si>
  <si>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</si>
  <si>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</si>
  <si>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</si>
  <si>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</si>
  <si>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</si>
  <si>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</si>
  <si>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</si>
  <si>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</si>
  <si>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</si>
  <si>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</si>
  <si>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</si>
  <si>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</si>
  <si>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</si>
  <si>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</si>
  <si>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</si>
  <si>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</si>
  <si>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</si>
  <si>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</si>
  <si>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</si>
  <si>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</si>
  <si>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</si>
  <si>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</si>
  <si>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</si>
  <si>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</si>
  <si>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</si>
  <si>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</si>
  <si>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</si>
  <si>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</si>
  <si>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</si>
  <si>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</si>
  <si>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</si>
  <si>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</si>
  <si>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</si>
  <si>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</si>
  <si>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</si>
  <si>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</si>
  <si>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</si>
  <si>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</si>
  <si>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</si>
  <si>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</si>
  <si>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</si>
  <si>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</si>
  <si>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</si>
  <si>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</si>
  <si>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</si>
  <si>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</si>
  <si>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</si>
  <si>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</si>
  <si>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</si>
  <si>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</si>
  <si>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</si>
  <si>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</si>
  <si>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</si>
  <si>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</si>
  <si>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</si>
  <si>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</si>
  <si>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</si>
  <si>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</si>
  <si>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</si>
  <si>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</si>
  <si>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</si>
  <si>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</si>
  <si>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</si>
  <si>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03275329</t>
  </si>
  <si>
    <t>VODOPRIVREDA ZAGREB D.D.</t>
  </si>
  <si>
    <t>ZAGREB</t>
  </si>
  <si>
    <t>vodoprivreda07@vzg.hr</t>
  </si>
  <si>
    <t>GRAD ZAGREB</t>
  </si>
  <si>
    <t>NE</t>
  </si>
  <si>
    <t>4291</t>
  </si>
  <si>
    <t>VODOPRIVREDA ZAGREBB D.D.</t>
  </si>
  <si>
    <t>Obveznik:VODOPRIVREDA ZAGREB D.D.</t>
  </si>
  <si>
    <t>080031193</t>
  </si>
  <si>
    <t>55860335630</t>
  </si>
  <si>
    <t>015631350</t>
  </si>
  <si>
    <t xml:space="preserve">  9. REVALORIZACIJSKE REZERVE</t>
  </si>
  <si>
    <t>LAGINJA ROBERT</t>
  </si>
  <si>
    <t>PETROVARADINSKA 110</t>
  </si>
  <si>
    <t>ŠTEFANIJA PEČEK</t>
  </si>
  <si>
    <t>015631287</t>
  </si>
  <si>
    <t>specek@vzg.hr</t>
  </si>
  <si>
    <t>www.vzg.hr</t>
  </si>
  <si>
    <t>u razdoblju 01.01.2018. do 31.12.2018.</t>
  </si>
  <si>
    <t>1.1.2018.</t>
  </si>
  <si>
    <t>31.12.2018.</t>
  </si>
  <si>
    <t>stanje na dan 31.12.2018.</t>
  </si>
  <si>
    <t>01.01.2018.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</si>
</sst>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1" borderId="8" applyNumberFormat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0" fontId="3" fillId="0" borderId="29" xfId="51" applyFont="1" applyFill="1" applyBorder="1" applyAlignment="1">
      <alignment horizontal="left" vertical="center"/>
      <protection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8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6" applyFont="1" applyAlignment="1">
      <alignment/>
      <protection/>
    </xf>
    <xf numFmtId="0" fontId="15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yle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odoprivreda07@vzg.hr" TargetMode="External" /><Relationship Id="rId2" Type="http://schemas.openxmlformats.org/officeDocument/2006/relationships/hyperlink" Target="mailto:specek@vzg.hr" TargetMode="External" /><Relationship Id="rId3" Type="http://schemas.openxmlformats.org/officeDocument/2006/relationships/hyperlink" Target="http://www.vzg.hr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4" t="s">
        <v>248</v>
      </c>
      <c r="B1" s="145"/>
      <c r="C1" s="145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82" t="s">
        <v>249</v>
      </c>
      <c r="B2" s="183"/>
      <c r="C2" s="183"/>
      <c r="D2" s="184"/>
      <c r="E2" s="119" t="s">
        <v>342</v>
      </c>
      <c r="F2" s="12"/>
      <c r="G2" s="13" t="s">
        <v>250</v>
      </c>
      <c r="H2" s="119" t="s">
        <v>343</v>
      </c>
      <c r="I2" s="86"/>
      <c r="J2" s="10"/>
      <c r="K2" s="10"/>
      <c r="L2" s="10"/>
    </row>
    <row r="3" spans="1:12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">
      <c r="A4" s="185" t="s">
        <v>316</v>
      </c>
      <c r="B4" s="186"/>
      <c r="C4" s="186"/>
      <c r="D4" s="186"/>
      <c r="E4" s="186"/>
      <c r="F4" s="186"/>
      <c r="G4" s="186"/>
      <c r="H4" s="186"/>
      <c r="I4" s="187"/>
      <c r="J4" s="10"/>
      <c r="K4" s="10"/>
      <c r="L4" s="10"/>
    </row>
    <row r="5" spans="1:12" ht="12.75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 ht="12.75">
      <c r="A6" s="135" t="s">
        <v>251</v>
      </c>
      <c r="B6" s="136"/>
      <c r="C6" s="150" t="s">
        <v>322</v>
      </c>
      <c r="D6" s="151"/>
      <c r="E6" s="29"/>
      <c r="F6" s="29"/>
      <c r="G6" s="29"/>
      <c r="H6" s="29"/>
      <c r="I6" s="92"/>
      <c r="J6" s="10"/>
      <c r="K6" s="10"/>
      <c r="L6" s="10"/>
    </row>
    <row r="7" spans="1:12" ht="12.75">
      <c r="A7" s="93"/>
      <c r="B7" s="22"/>
      <c r="C7" s="16"/>
      <c r="D7" s="16"/>
      <c r="E7" s="29"/>
      <c r="F7" s="29"/>
      <c r="G7" s="29"/>
      <c r="H7" s="29"/>
      <c r="I7" s="92"/>
      <c r="J7" s="10"/>
      <c r="K7" s="10"/>
      <c r="L7" s="10"/>
    </row>
    <row r="8" spans="1:12" ht="12.75">
      <c r="A8" s="188" t="s">
        <v>252</v>
      </c>
      <c r="B8" s="189"/>
      <c r="C8" s="150" t="s">
        <v>331</v>
      </c>
      <c r="D8" s="151"/>
      <c r="E8" s="29"/>
      <c r="F8" s="29"/>
      <c r="G8" s="29"/>
      <c r="H8" s="29"/>
      <c r="I8" s="94"/>
      <c r="J8" s="10"/>
      <c r="K8" s="10"/>
      <c r="L8" s="10"/>
    </row>
    <row r="9" spans="1:12" ht="12.75">
      <c r="A9" s="95"/>
      <c r="B9" s="50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 ht="12.75">
      <c r="A10" s="130" t="s">
        <v>253</v>
      </c>
      <c r="B10" s="180"/>
      <c r="C10" s="150" t="s">
        <v>332</v>
      </c>
      <c r="D10" s="151"/>
      <c r="E10" s="16"/>
      <c r="F10" s="16"/>
      <c r="G10" s="16"/>
      <c r="H10" s="16"/>
      <c r="I10" s="94"/>
      <c r="J10" s="10"/>
      <c r="K10" s="10"/>
      <c r="L10" s="10"/>
    </row>
    <row r="11" spans="1:12" ht="12.75">
      <c r="A11" s="181"/>
      <c r="B11" s="180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ht="12.75">
      <c r="A12" s="135" t="s">
        <v>254</v>
      </c>
      <c r="B12" s="136"/>
      <c r="C12" s="152" t="s">
        <v>323</v>
      </c>
      <c r="D12" s="177"/>
      <c r="E12" s="177"/>
      <c r="F12" s="177"/>
      <c r="G12" s="177"/>
      <c r="H12" s="177"/>
      <c r="I12" s="138"/>
      <c r="J12" s="10"/>
      <c r="K12" s="10"/>
      <c r="L12" s="10"/>
    </row>
    <row r="13" spans="1:12" ht="12.75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 ht="12.75">
      <c r="A14" s="135" t="s">
        <v>255</v>
      </c>
      <c r="B14" s="136"/>
      <c r="C14" s="178">
        <v>10000</v>
      </c>
      <c r="D14" s="179"/>
      <c r="E14" s="16"/>
      <c r="F14" s="152" t="s">
        <v>324</v>
      </c>
      <c r="G14" s="177"/>
      <c r="H14" s="177"/>
      <c r="I14" s="138"/>
      <c r="J14" s="10"/>
      <c r="K14" s="10"/>
      <c r="L14" s="10"/>
    </row>
    <row r="15" spans="1:12" ht="12.75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ht="12.75">
      <c r="A16" s="135" t="s">
        <v>256</v>
      </c>
      <c r="B16" s="136"/>
      <c r="C16" s="152" t="s">
        <v>336</v>
      </c>
      <c r="D16" s="177"/>
      <c r="E16" s="177"/>
      <c r="F16" s="177"/>
      <c r="G16" s="177"/>
      <c r="H16" s="177"/>
      <c r="I16" s="138"/>
      <c r="J16" s="10"/>
      <c r="K16" s="10"/>
      <c r="L16" s="10"/>
    </row>
    <row r="17" spans="1:12" ht="12.75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ht="12.75">
      <c r="A18" s="135" t="s">
        <v>257</v>
      </c>
      <c r="B18" s="136"/>
      <c r="C18" s="173" t="s">
        <v>325</v>
      </c>
      <c r="D18" s="174"/>
      <c r="E18" s="174"/>
      <c r="F18" s="174"/>
      <c r="G18" s="174"/>
      <c r="H18" s="174"/>
      <c r="I18" s="175"/>
      <c r="J18" s="10"/>
      <c r="K18" s="10"/>
      <c r="L18" s="10"/>
    </row>
    <row r="19" spans="1:12" ht="12.75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 ht="12.75">
      <c r="A20" s="135" t="s">
        <v>258</v>
      </c>
      <c r="B20" s="136"/>
      <c r="C20" s="173" t="s">
        <v>340</v>
      </c>
      <c r="D20" s="174"/>
      <c r="E20" s="174"/>
      <c r="F20" s="174"/>
      <c r="G20" s="174"/>
      <c r="H20" s="174"/>
      <c r="I20" s="175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35" t="s">
        <v>259</v>
      </c>
      <c r="B22" s="136"/>
      <c r="C22" s="120">
        <v>133</v>
      </c>
      <c r="D22" s="152" t="s">
        <v>324</v>
      </c>
      <c r="E22" s="163"/>
      <c r="F22" s="164"/>
      <c r="G22" s="135"/>
      <c r="H22" s="176"/>
      <c r="I22" s="96"/>
      <c r="J22" s="10"/>
      <c r="K22" s="10"/>
      <c r="L22" s="10"/>
    </row>
    <row r="23" spans="1:12" ht="12.75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 ht="12.75">
      <c r="A24" s="135" t="s">
        <v>260</v>
      </c>
      <c r="B24" s="136"/>
      <c r="C24" s="120">
        <v>21</v>
      </c>
      <c r="D24" s="152" t="s">
        <v>326</v>
      </c>
      <c r="E24" s="163"/>
      <c r="F24" s="163"/>
      <c r="G24" s="164"/>
      <c r="H24" s="51" t="s">
        <v>261</v>
      </c>
      <c r="I24" s="121">
        <v>252</v>
      </c>
      <c r="J24" s="10"/>
      <c r="K24" s="10"/>
      <c r="L24" s="10"/>
    </row>
    <row r="25" spans="1:12" ht="12.75">
      <c r="A25" s="93"/>
      <c r="B25" s="22"/>
      <c r="C25" s="16"/>
      <c r="D25" s="24"/>
      <c r="E25" s="24"/>
      <c r="F25" s="24"/>
      <c r="G25" s="22"/>
      <c r="H25" s="22" t="s">
        <v>317</v>
      </c>
      <c r="I25" s="97"/>
      <c r="J25" s="10"/>
      <c r="K25" s="10"/>
      <c r="L25" s="10"/>
    </row>
    <row r="26" spans="1:12" ht="12.75">
      <c r="A26" s="135" t="s">
        <v>262</v>
      </c>
      <c r="B26" s="136"/>
      <c r="C26" s="122" t="s">
        <v>327</v>
      </c>
      <c r="D26" s="25"/>
      <c r="E26" s="33"/>
      <c r="F26" s="24"/>
      <c r="G26" s="165" t="s">
        <v>263</v>
      </c>
      <c r="H26" s="136"/>
      <c r="I26" s="123" t="s">
        <v>328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66" t="s">
        <v>264</v>
      </c>
      <c r="B28" s="167"/>
      <c r="C28" s="168"/>
      <c r="D28" s="168"/>
      <c r="E28" s="169" t="s">
        <v>265</v>
      </c>
      <c r="F28" s="170"/>
      <c r="G28" s="170"/>
      <c r="H28" s="171" t="s">
        <v>266</v>
      </c>
      <c r="I28" s="172"/>
      <c r="J28" s="10"/>
      <c r="K28" s="10"/>
      <c r="L28" s="10"/>
    </row>
    <row r="29" spans="1:12" ht="12.75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60"/>
      <c r="B30" s="153"/>
      <c r="C30" s="153"/>
      <c r="D30" s="154"/>
      <c r="E30" s="160"/>
      <c r="F30" s="153"/>
      <c r="G30" s="153"/>
      <c r="H30" s="150"/>
      <c r="I30" s="151"/>
      <c r="J30" s="10"/>
      <c r="K30" s="10"/>
      <c r="L30" s="10"/>
    </row>
    <row r="31" spans="1:12" ht="12.75">
      <c r="A31" s="93"/>
      <c r="B31" s="22"/>
      <c r="C31" s="21"/>
      <c r="D31" s="161"/>
      <c r="E31" s="161"/>
      <c r="F31" s="161"/>
      <c r="G31" s="162"/>
      <c r="H31" s="16"/>
      <c r="I31" s="100"/>
      <c r="J31" s="10"/>
      <c r="K31" s="10"/>
      <c r="L31" s="10"/>
    </row>
    <row r="32" spans="1:12" ht="12.75">
      <c r="A32" s="160"/>
      <c r="B32" s="153"/>
      <c r="C32" s="153"/>
      <c r="D32" s="154"/>
      <c r="E32" s="160"/>
      <c r="F32" s="153"/>
      <c r="G32" s="153"/>
      <c r="H32" s="150"/>
      <c r="I32" s="151"/>
      <c r="J32" s="10"/>
      <c r="K32" s="10"/>
      <c r="L32" s="10"/>
    </row>
    <row r="33" spans="1:12" ht="12.75">
      <c r="A33" s="93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 ht="12.75">
      <c r="A34" s="160"/>
      <c r="B34" s="153"/>
      <c r="C34" s="153"/>
      <c r="D34" s="154"/>
      <c r="E34" s="160"/>
      <c r="F34" s="153"/>
      <c r="G34" s="153"/>
      <c r="H34" s="150"/>
      <c r="I34" s="151"/>
      <c r="J34" s="10"/>
      <c r="K34" s="10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ht="12.75">
      <c r="A36" s="160"/>
      <c r="B36" s="153"/>
      <c r="C36" s="153"/>
      <c r="D36" s="154"/>
      <c r="E36" s="160"/>
      <c r="F36" s="153"/>
      <c r="G36" s="153"/>
      <c r="H36" s="150"/>
      <c r="I36" s="151"/>
      <c r="J36" s="10"/>
      <c r="K36" s="10"/>
      <c r="L36" s="10"/>
    </row>
    <row r="37" spans="1:12" ht="12.75">
      <c r="A37" s="102"/>
      <c r="B37" s="30"/>
      <c r="C37" s="155"/>
      <c r="D37" s="156"/>
      <c r="E37" s="16"/>
      <c r="F37" s="155"/>
      <c r="G37" s="156"/>
      <c r="H37" s="16"/>
      <c r="I37" s="94"/>
      <c r="J37" s="10"/>
      <c r="K37" s="10"/>
      <c r="L37" s="10"/>
    </row>
    <row r="38" spans="1:12" ht="12.75">
      <c r="A38" s="160"/>
      <c r="B38" s="153"/>
      <c r="C38" s="153"/>
      <c r="D38" s="154"/>
      <c r="E38" s="160"/>
      <c r="F38" s="153"/>
      <c r="G38" s="153"/>
      <c r="H38" s="150"/>
      <c r="I38" s="151"/>
      <c r="J38" s="10"/>
      <c r="K38" s="10"/>
      <c r="L38" s="10"/>
    </row>
    <row r="39" spans="1:12" ht="12.75">
      <c r="A39" s="102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160"/>
      <c r="B40" s="153"/>
      <c r="C40" s="153"/>
      <c r="D40" s="154"/>
      <c r="E40" s="160"/>
      <c r="F40" s="153"/>
      <c r="G40" s="153"/>
      <c r="H40" s="150"/>
      <c r="I40" s="151"/>
      <c r="J40" s="10"/>
      <c r="K40" s="10"/>
      <c r="L40" s="10"/>
    </row>
    <row r="41" spans="1:12" ht="12.75">
      <c r="A41" s="124"/>
      <c r="B41" s="33"/>
      <c r="C41" s="33"/>
      <c r="D41" s="33"/>
      <c r="E41" s="23"/>
      <c r="F41" s="125"/>
      <c r="G41" s="125"/>
      <c r="H41" s="126"/>
      <c r="I41" s="103"/>
      <c r="J41" s="10"/>
      <c r="K41" s="10"/>
      <c r="L41" s="10"/>
    </row>
    <row r="42" spans="1:12" ht="12.75">
      <c r="A42" s="102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ht="12.75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 ht="12.75">
      <c r="A44" s="130" t="s">
        <v>267</v>
      </c>
      <c r="B44" s="131"/>
      <c r="C44" s="150"/>
      <c r="D44" s="151"/>
      <c r="E44" s="26"/>
      <c r="F44" s="152"/>
      <c r="G44" s="153"/>
      <c r="H44" s="153"/>
      <c r="I44" s="154"/>
      <c r="J44" s="10"/>
      <c r="K44" s="10"/>
      <c r="L44" s="10"/>
    </row>
    <row r="45" spans="1:12" ht="12.75">
      <c r="A45" s="102"/>
      <c r="B45" s="30"/>
      <c r="C45" s="155"/>
      <c r="D45" s="156"/>
      <c r="E45" s="16"/>
      <c r="F45" s="155"/>
      <c r="G45" s="157"/>
      <c r="H45" s="35"/>
      <c r="I45" s="106"/>
      <c r="J45" s="10"/>
      <c r="K45" s="10"/>
      <c r="L45" s="10"/>
    </row>
    <row r="46" spans="1:12" ht="12.75">
      <c r="A46" s="130" t="s">
        <v>268</v>
      </c>
      <c r="B46" s="131"/>
      <c r="C46" s="152" t="s">
        <v>337</v>
      </c>
      <c r="D46" s="158"/>
      <c r="E46" s="158"/>
      <c r="F46" s="158"/>
      <c r="G46" s="158"/>
      <c r="H46" s="158"/>
      <c r="I46" s="159"/>
      <c r="J46" s="10"/>
      <c r="K46" s="10"/>
      <c r="L46" s="10"/>
    </row>
    <row r="47" spans="1:12" ht="12.75">
      <c r="A47" s="93"/>
      <c r="B47" s="22"/>
      <c r="C47" s="21" t="s">
        <v>269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30" t="s">
        <v>270</v>
      </c>
      <c r="B48" s="131"/>
      <c r="C48" s="137" t="s">
        <v>338</v>
      </c>
      <c r="D48" s="133"/>
      <c r="E48" s="134"/>
      <c r="F48" s="16"/>
      <c r="G48" s="51" t="s">
        <v>271</v>
      </c>
      <c r="H48" s="137" t="s">
        <v>333</v>
      </c>
      <c r="I48" s="134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30" t="s">
        <v>257</v>
      </c>
      <c r="B50" s="131"/>
      <c r="C50" s="132" t="s">
        <v>339</v>
      </c>
      <c r="D50" s="133"/>
      <c r="E50" s="133"/>
      <c r="F50" s="133"/>
      <c r="G50" s="133"/>
      <c r="H50" s="133"/>
      <c r="I50" s="134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35" t="s">
        <v>272</v>
      </c>
      <c r="B52" s="136"/>
      <c r="C52" s="137" t="s">
        <v>335</v>
      </c>
      <c r="D52" s="133"/>
      <c r="E52" s="133"/>
      <c r="F52" s="133"/>
      <c r="G52" s="133"/>
      <c r="H52" s="133"/>
      <c r="I52" s="138"/>
      <c r="J52" s="10"/>
      <c r="K52" s="10"/>
      <c r="L52" s="10"/>
    </row>
    <row r="53" spans="1:12" ht="12.75">
      <c r="A53" s="107"/>
      <c r="B53" s="20"/>
      <c r="C53" s="146" t="s">
        <v>273</v>
      </c>
      <c r="D53" s="146"/>
      <c r="E53" s="146"/>
      <c r="F53" s="146"/>
      <c r="G53" s="146"/>
      <c r="H53" s="146"/>
      <c r="I53" s="108"/>
      <c r="J53" s="10"/>
      <c r="K53" s="10"/>
      <c r="L53" s="10"/>
    </row>
    <row r="54" spans="1:12" ht="12.75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 ht="12.75">
      <c r="A55" s="107"/>
      <c r="B55" s="139" t="s">
        <v>274</v>
      </c>
      <c r="C55" s="140"/>
      <c r="D55" s="140"/>
      <c r="E55" s="140"/>
      <c r="F55" s="49"/>
      <c r="G55" s="49"/>
      <c r="H55" s="49"/>
      <c r="I55" s="109"/>
      <c r="J55" s="10"/>
      <c r="K55" s="10"/>
      <c r="L55" s="10"/>
    </row>
    <row r="56" spans="1:12" ht="12.75">
      <c r="A56" s="107"/>
      <c r="B56" s="141" t="s">
        <v>305</v>
      </c>
      <c r="C56" s="142"/>
      <c r="D56" s="142"/>
      <c r="E56" s="142"/>
      <c r="F56" s="142"/>
      <c r="G56" s="142"/>
      <c r="H56" s="142"/>
      <c r="I56" s="143"/>
      <c r="J56" s="10"/>
      <c r="K56" s="10"/>
      <c r="L56" s="10"/>
    </row>
    <row r="57" spans="1:12" ht="12.75">
      <c r="A57" s="107"/>
      <c r="B57" s="141" t="s">
        <v>306</v>
      </c>
      <c r="C57" s="142"/>
      <c r="D57" s="142"/>
      <c r="E57" s="142"/>
      <c r="F57" s="142"/>
      <c r="G57" s="142"/>
      <c r="H57" s="142"/>
      <c r="I57" s="109"/>
      <c r="J57" s="10"/>
      <c r="K57" s="10"/>
      <c r="L57" s="10"/>
    </row>
    <row r="58" spans="1:12" ht="12.75">
      <c r="A58" s="107"/>
      <c r="B58" s="141" t="s">
        <v>307</v>
      </c>
      <c r="C58" s="142"/>
      <c r="D58" s="142"/>
      <c r="E58" s="142"/>
      <c r="F58" s="142"/>
      <c r="G58" s="142"/>
      <c r="H58" s="142"/>
      <c r="I58" s="143"/>
      <c r="J58" s="10"/>
      <c r="K58" s="10"/>
      <c r="L58" s="10"/>
    </row>
    <row r="59" spans="1:12" ht="12.75">
      <c r="A59" s="107"/>
      <c r="B59" s="141" t="s">
        <v>308</v>
      </c>
      <c r="C59" s="142"/>
      <c r="D59" s="142"/>
      <c r="E59" s="142"/>
      <c r="F59" s="142"/>
      <c r="G59" s="142"/>
      <c r="H59" s="142"/>
      <c r="I59" s="143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275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 ht="12.75">
      <c r="A62" s="89"/>
      <c r="B62" s="16"/>
      <c r="C62" s="16"/>
      <c r="D62" s="16"/>
      <c r="E62" s="20" t="s">
        <v>276</v>
      </c>
      <c r="F62" s="33"/>
      <c r="G62" s="147" t="s">
        <v>277</v>
      </c>
      <c r="H62" s="148"/>
      <c r="I62" s="149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28"/>
      <c r="H63" s="129"/>
      <c r="I63" s="11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vodoprivreda07@vzg.hr"/>
    <hyperlink ref="C50" r:id="rId2" display="specek@vzg.hr"/>
    <hyperlink ref="C20" r:id="rId3" display="www.vzg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78" zoomScaleSheetLayoutView="178" zoomScalePageLayoutView="0" workbookViewId="0" topLeftCell="A1">
      <selection activeCell="K54" sqref="K54"/>
    </sheetView>
  </sheetViews>
  <sheetFormatPr defaultColWidth="9.140625" defaultRowHeight="12.75"/>
  <cols>
    <col min="1" max="9" width="9.140625" style="52" customWidth="1"/>
    <col min="10" max="11" width="9.57421875" style="52" bestFit="1" customWidth="1"/>
    <col min="12" max="16384" width="9.140625" style="52" customWidth="1"/>
  </cols>
  <sheetData>
    <row r="1" spans="1:11" ht="12.75" customHeight="1">
      <c r="A1" s="200" t="s">
        <v>153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2.75" customHeight="1">
      <c r="A2" s="201" t="s">
        <v>344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2.75">
      <c r="A3" s="202" t="s">
        <v>323</v>
      </c>
      <c r="B3" s="203"/>
      <c r="C3" s="203"/>
      <c r="D3" s="203"/>
      <c r="E3" s="203"/>
      <c r="F3" s="203"/>
      <c r="G3" s="203"/>
      <c r="H3" s="203"/>
      <c r="I3" s="203"/>
      <c r="J3" s="203"/>
      <c r="K3" s="204"/>
    </row>
    <row r="4" spans="1:11" ht="22.5">
      <c r="A4" s="205" t="s">
        <v>59</v>
      </c>
      <c r="B4" s="206"/>
      <c r="C4" s="206"/>
      <c r="D4" s="206"/>
      <c r="E4" s="206"/>
      <c r="F4" s="206"/>
      <c r="G4" s="206"/>
      <c r="H4" s="207"/>
      <c r="I4" s="58" t="s">
        <v>278</v>
      </c>
      <c r="J4" s="59" t="s">
        <v>318</v>
      </c>
      <c r="K4" s="60" t="s">
        <v>319</v>
      </c>
    </row>
    <row r="5" spans="1:11" ht="12.75">
      <c r="A5" s="190">
        <v>1</v>
      </c>
      <c r="B5" s="190"/>
      <c r="C5" s="190"/>
      <c r="D5" s="190"/>
      <c r="E5" s="190"/>
      <c r="F5" s="190"/>
      <c r="G5" s="190"/>
      <c r="H5" s="190"/>
      <c r="I5" s="57">
        <v>2</v>
      </c>
      <c r="J5" s="56">
        <v>3</v>
      </c>
      <c r="K5" s="56">
        <v>4</v>
      </c>
    </row>
    <row r="6" spans="1:11" ht="12.75">
      <c r="A6" s="191"/>
      <c r="B6" s="192"/>
      <c r="C6" s="192"/>
      <c r="D6" s="192"/>
      <c r="E6" s="192"/>
      <c r="F6" s="192"/>
      <c r="G6" s="192"/>
      <c r="H6" s="192"/>
      <c r="I6" s="192"/>
      <c r="J6" s="192"/>
      <c r="K6" s="193"/>
    </row>
    <row r="7" spans="1:11" ht="12.75">
      <c r="A7" s="194" t="s">
        <v>60</v>
      </c>
      <c r="B7" s="195"/>
      <c r="C7" s="195"/>
      <c r="D7" s="195"/>
      <c r="E7" s="195"/>
      <c r="F7" s="195"/>
      <c r="G7" s="195"/>
      <c r="H7" s="196"/>
      <c r="I7" s="3">
        <v>1</v>
      </c>
      <c r="J7" s="6"/>
      <c r="K7" s="6"/>
    </row>
    <row r="8" spans="1:11" ht="12.75">
      <c r="A8" s="197" t="s">
        <v>13</v>
      </c>
      <c r="B8" s="198"/>
      <c r="C8" s="198"/>
      <c r="D8" s="198"/>
      <c r="E8" s="198"/>
      <c r="F8" s="198"/>
      <c r="G8" s="198"/>
      <c r="H8" s="199"/>
      <c r="I8" s="1">
        <v>2</v>
      </c>
      <c r="J8" s="53">
        <f>J9+J16+J26+J35+J39</f>
        <v>125399863</v>
      </c>
      <c r="K8" s="53">
        <f>K9+K16+K26+K35+K39</f>
        <v>126041064</v>
      </c>
    </row>
    <row r="9" spans="1:11" ht="12.75">
      <c r="A9" s="208" t="s">
        <v>205</v>
      </c>
      <c r="B9" s="209"/>
      <c r="C9" s="209"/>
      <c r="D9" s="209"/>
      <c r="E9" s="209"/>
      <c r="F9" s="209"/>
      <c r="G9" s="209"/>
      <c r="H9" s="210"/>
      <c r="I9" s="1">
        <v>3</v>
      </c>
      <c r="J9" s="53">
        <f>SUM(J10:J15)</f>
        <v>417</v>
      </c>
      <c r="K9" s="53">
        <f>SUM(K10:K15)</f>
        <v>1151</v>
      </c>
    </row>
    <row r="10" spans="1:11" ht="12.75">
      <c r="A10" s="208" t="s">
        <v>112</v>
      </c>
      <c r="B10" s="209"/>
      <c r="C10" s="209"/>
      <c r="D10" s="209"/>
      <c r="E10" s="209"/>
      <c r="F10" s="209"/>
      <c r="G10" s="209"/>
      <c r="H10" s="210"/>
      <c r="I10" s="1">
        <v>4</v>
      </c>
      <c r="J10" s="7"/>
      <c r="K10" s="7"/>
    </row>
    <row r="11" spans="1:11" ht="12.75">
      <c r="A11" s="208" t="s">
        <v>14</v>
      </c>
      <c r="B11" s="209"/>
      <c r="C11" s="209"/>
      <c r="D11" s="209"/>
      <c r="E11" s="209"/>
      <c r="F11" s="209"/>
      <c r="G11" s="209"/>
      <c r="H11" s="210"/>
      <c r="I11" s="1">
        <v>5</v>
      </c>
      <c r="J11" s="7">
        <v>417</v>
      </c>
      <c r="K11" s="7">
        <v>1151</v>
      </c>
    </row>
    <row r="12" spans="1:11" ht="12.75">
      <c r="A12" s="208" t="s">
        <v>113</v>
      </c>
      <c r="B12" s="209"/>
      <c r="C12" s="209"/>
      <c r="D12" s="209"/>
      <c r="E12" s="209"/>
      <c r="F12" s="209"/>
      <c r="G12" s="209"/>
      <c r="H12" s="210"/>
      <c r="I12" s="1">
        <v>6</v>
      </c>
      <c r="J12" s="7"/>
      <c r="K12" s="7"/>
    </row>
    <row r="13" spans="1:11" ht="12.75">
      <c r="A13" s="208" t="s">
        <v>208</v>
      </c>
      <c r="B13" s="209"/>
      <c r="C13" s="209"/>
      <c r="D13" s="209"/>
      <c r="E13" s="209"/>
      <c r="F13" s="209"/>
      <c r="G13" s="209"/>
      <c r="H13" s="210"/>
      <c r="I13" s="1">
        <v>7</v>
      </c>
      <c r="J13" s="7"/>
      <c r="K13" s="7"/>
    </row>
    <row r="14" spans="1:11" ht="12.75">
      <c r="A14" s="208" t="s">
        <v>209</v>
      </c>
      <c r="B14" s="209"/>
      <c r="C14" s="209"/>
      <c r="D14" s="209"/>
      <c r="E14" s="209"/>
      <c r="F14" s="209"/>
      <c r="G14" s="209"/>
      <c r="H14" s="210"/>
      <c r="I14" s="1">
        <v>8</v>
      </c>
      <c r="J14" s="7"/>
      <c r="K14" s="7"/>
    </row>
    <row r="15" spans="1:11" ht="12.75">
      <c r="A15" s="208" t="s">
        <v>210</v>
      </c>
      <c r="B15" s="209"/>
      <c r="C15" s="209"/>
      <c r="D15" s="209"/>
      <c r="E15" s="209"/>
      <c r="F15" s="209"/>
      <c r="G15" s="209"/>
      <c r="H15" s="210"/>
      <c r="I15" s="1">
        <v>9</v>
      </c>
      <c r="J15" s="7"/>
      <c r="K15" s="7"/>
    </row>
    <row r="16" spans="1:11" ht="12.75">
      <c r="A16" s="208" t="s">
        <v>206</v>
      </c>
      <c r="B16" s="209"/>
      <c r="C16" s="209"/>
      <c r="D16" s="209"/>
      <c r="E16" s="209"/>
      <c r="F16" s="209"/>
      <c r="G16" s="209"/>
      <c r="H16" s="210"/>
      <c r="I16" s="1">
        <v>10</v>
      </c>
      <c r="J16" s="53">
        <f>SUM(J17:J25)</f>
        <v>119985979</v>
      </c>
      <c r="K16" s="53">
        <f>SUM(K17:K25)</f>
        <v>120632396</v>
      </c>
    </row>
    <row r="17" spans="1:11" ht="12.75">
      <c r="A17" s="208" t="s">
        <v>211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114082165</v>
      </c>
      <c r="K17" s="7">
        <v>114082165</v>
      </c>
    </row>
    <row r="18" spans="1:11" ht="12.75">
      <c r="A18" s="208" t="s">
        <v>247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3493029</v>
      </c>
      <c r="K18" s="7">
        <v>2815984</v>
      </c>
    </row>
    <row r="19" spans="1:11" ht="12.75">
      <c r="A19" s="208" t="s">
        <v>212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>
        <v>94151</v>
      </c>
      <c r="K19" s="7">
        <v>190553</v>
      </c>
    </row>
    <row r="20" spans="1:11" ht="12.75">
      <c r="A20" s="208" t="s">
        <v>27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>
        <v>2302550</v>
      </c>
      <c r="K20" s="7">
        <v>3529610</v>
      </c>
    </row>
    <row r="21" spans="1:11" ht="12.75">
      <c r="A21" s="208" t="s">
        <v>28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/>
      <c r="K21" s="7"/>
    </row>
    <row r="22" spans="1:11" ht="12.75">
      <c r="A22" s="208" t="s">
        <v>72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>
        <v>14084</v>
      </c>
      <c r="K22" s="7">
        <v>14084</v>
      </c>
    </row>
    <row r="23" spans="1:11" ht="12.75">
      <c r="A23" s="208" t="s">
        <v>73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/>
      <c r="K23" s="7"/>
    </row>
    <row r="24" spans="1:11" ht="12.75">
      <c r="A24" s="208" t="s">
        <v>74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/>
      <c r="K24" s="7"/>
    </row>
    <row r="25" spans="1:11" ht="12.75">
      <c r="A25" s="208" t="s">
        <v>75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/>
      <c r="K25" s="7"/>
    </row>
    <row r="26" spans="1:11" ht="12.75">
      <c r="A26" s="208" t="s">
        <v>190</v>
      </c>
      <c r="B26" s="209"/>
      <c r="C26" s="209"/>
      <c r="D26" s="209"/>
      <c r="E26" s="209"/>
      <c r="F26" s="209"/>
      <c r="G26" s="209"/>
      <c r="H26" s="210"/>
      <c r="I26" s="1">
        <v>20</v>
      </c>
      <c r="J26" s="53">
        <f>SUM(J27:J34)</f>
        <v>5276828</v>
      </c>
      <c r="K26" s="53">
        <f>SUM(K27:K34)</f>
        <v>5276828</v>
      </c>
    </row>
    <row r="27" spans="1:11" ht="12.75">
      <c r="A27" s="208" t="s">
        <v>76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/>
      <c r="K27" s="7"/>
    </row>
    <row r="28" spans="1:11" ht="12.75">
      <c r="A28" s="208" t="s">
        <v>77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/>
      <c r="K28" s="7"/>
    </row>
    <row r="29" spans="1:11" ht="12.75">
      <c r="A29" s="208" t="s">
        <v>78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>
        <v>5276828</v>
      </c>
      <c r="K29" s="7">
        <v>5276828</v>
      </c>
    </row>
    <row r="30" spans="1:11" ht="12.75">
      <c r="A30" s="208" t="s">
        <v>83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/>
      <c r="K30" s="7"/>
    </row>
    <row r="31" spans="1:11" ht="12.75">
      <c r="A31" s="208" t="s">
        <v>84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/>
      <c r="K31" s="7"/>
    </row>
    <row r="32" spans="1:11" ht="12.75">
      <c r="A32" s="208" t="s">
        <v>85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/>
      <c r="K32" s="7"/>
    </row>
    <row r="33" spans="1:11" ht="12.75">
      <c r="A33" s="208" t="s">
        <v>79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/>
      <c r="K33" s="7"/>
    </row>
    <row r="34" spans="1:11" ht="12.75">
      <c r="A34" s="208" t="s">
        <v>183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/>
      <c r="K34" s="7"/>
    </row>
    <row r="35" spans="1:11" ht="12.75">
      <c r="A35" s="208" t="s">
        <v>184</v>
      </c>
      <c r="B35" s="209"/>
      <c r="C35" s="209"/>
      <c r="D35" s="209"/>
      <c r="E35" s="209"/>
      <c r="F35" s="209"/>
      <c r="G35" s="209"/>
      <c r="H35" s="210"/>
      <c r="I35" s="1">
        <v>29</v>
      </c>
      <c r="J35" s="53">
        <f>SUM(J36:J38)</f>
        <v>136639</v>
      </c>
      <c r="K35" s="53">
        <f>SUM(K36:K38)</f>
        <v>130689</v>
      </c>
    </row>
    <row r="36" spans="1:11" ht="12.75">
      <c r="A36" s="208" t="s">
        <v>80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/>
      <c r="K36" s="7"/>
    </row>
    <row r="37" spans="1:11" ht="12.75">
      <c r="A37" s="208" t="s">
        <v>81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>
        <v>136639</v>
      </c>
      <c r="K37" s="7">
        <v>130689</v>
      </c>
    </row>
    <row r="38" spans="1:11" ht="12.75">
      <c r="A38" s="208" t="s">
        <v>82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/>
      <c r="K38" s="7"/>
    </row>
    <row r="39" spans="1:11" ht="12.75">
      <c r="A39" s="208" t="s">
        <v>185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/>
      <c r="K39" s="7"/>
    </row>
    <row r="40" spans="1:11" ht="12.75">
      <c r="A40" s="197" t="s">
        <v>240</v>
      </c>
      <c r="B40" s="198"/>
      <c r="C40" s="198"/>
      <c r="D40" s="198"/>
      <c r="E40" s="198"/>
      <c r="F40" s="198"/>
      <c r="G40" s="198"/>
      <c r="H40" s="199"/>
      <c r="I40" s="1">
        <v>34</v>
      </c>
      <c r="J40" s="53">
        <f>J41+J49+J56+J64</f>
        <v>19513381</v>
      </c>
      <c r="K40" s="53">
        <f>K41+K49+K56+K64</f>
        <v>26241323</v>
      </c>
    </row>
    <row r="41" spans="1:11" ht="12.75">
      <c r="A41" s="208" t="s">
        <v>100</v>
      </c>
      <c r="B41" s="209"/>
      <c r="C41" s="209"/>
      <c r="D41" s="209"/>
      <c r="E41" s="209"/>
      <c r="F41" s="209"/>
      <c r="G41" s="209"/>
      <c r="H41" s="210"/>
      <c r="I41" s="1">
        <v>35</v>
      </c>
      <c r="J41" s="53">
        <f>SUM(J42:J48)</f>
        <v>1454783</v>
      </c>
      <c r="K41" s="53">
        <f>SUM(K42:K48)</f>
        <v>1383192</v>
      </c>
    </row>
    <row r="42" spans="1:11" ht="12.75">
      <c r="A42" s="208" t="s">
        <v>117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1454783</v>
      </c>
      <c r="K42" s="7">
        <v>1383192</v>
      </c>
    </row>
    <row r="43" spans="1:11" ht="12.75">
      <c r="A43" s="208" t="s">
        <v>118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/>
      <c r="K43" s="7"/>
    </row>
    <row r="44" spans="1:11" ht="12.75">
      <c r="A44" s="208" t="s">
        <v>86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/>
      <c r="K44" s="7"/>
    </row>
    <row r="45" spans="1:11" ht="12.75">
      <c r="A45" s="208" t="s">
        <v>87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/>
      <c r="K45" s="7"/>
    </row>
    <row r="46" spans="1:11" ht="12.75">
      <c r="A46" s="208" t="s">
        <v>88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/>
      <c r="K46" s="7"/>
    </row>
    <row r="47" spans="1:11" ht="12.75">
      <c r="A47" s="208" t="s">
        <v>89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/>
      <c r="K47" s="7"/>
    </row>
    <row r="48" spans="1:11" ht="12.75">
      <c r="A48" s="208" t="s">
        <v>90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/>
      <c r="K48" s="7"/>
    </row>
    <row r="49" spans="1:11" ht="12.75">
      <c r="A49" s="208" t="s">
        <v>101</v>
      </c>
      <c r="B49" s="209"/>
      <c r="C49" s="209"/>
      <c r="D49" s="209"/>
      <c r="E49" s="209"/>
      <c r="F49" s="209"/>
      <c r="G49" s="209"/>
      <c r="H49" s="210"/>
      <c r="I49" s="1">
        <v>43</v>
      </c>
      <c r="J49" s="53">
        <f>SUM(J50:J55)</f>
        <v>11551646</v>
      </c>
      <c r="K49" s="53">
        <f>SUM(K50:K55)</f>
        <v>12862901</v>
      </c>
    </row>
    <row r="50" spans="1:11" ht="12.75">
      <c r="A50" s="208" t="s">
        <v>200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/>
      <c r="K50" s="7"/>
    </row>
    <row r="51" spans="1:11" ht="12.75">
      <c r="A51" s="208" t="s">
        <v>201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8932915</v>
      </c>
      <c r="K51" s="7">
        <v>10334452</v>
      </c>
    </row>
    <row r="52" spans="1:11" ht="12.75">
      <c r="A52" s="208" t="s">
        <v>202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>
        <v>2172739</v>
      </c>
      <c r="K52" s="7">
        <v>2282462</v>
      </c>
    </row>
    <row r="53" spans="1:11" ht="12.75">
      <c r="A53" s="208" t="s">
        <v>203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>
        <v>7970</v>
      </c>
      <c r="K53" s="7">
        <v>12527</v>
      </c>
    </row>
    <row r="54" spans="1:11" ht="12.75">
      <c r="A54" s="208" t="s">
        <v>10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>
        <v>105760</v>
      </c>
      <c r="K54" s="7">
        <v>171720</v>
      </c>
    </row>
    <row r="55" spans="1:11" ht="12.75">
      <c r="A55" s="208" t="s">
        <v>11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>
        <v>332262</v>
      </c>
      <c r="K55" s="7">
        <v>61740</v>
      </c>
    </row>
    <row r="56" spans="1:11" ht="12.75">
      <c r="A56" s="208" t="s">
        <v>102</v>
      </c>
      <c r="B56" s="209"/>
      <c r="C56" s="209"/>
      <c r="D56" s="209"/>
      <c r="E56" s="209"/>
      <c r="F56" s="209"/>
      <c r="G56" s="209"/>
      <c r="H56" s="210"/>
      <c r="I56" s="1">
        <v>50</v>
      </c>
      <c r="J56" s="53">
        <f>SUM(J57:J63)</f>
        <v>9000</v>
      </c>
      <c r="K56" s="53">
        <f>SUM(K57:K63)</f>
        <v>9000</v>
      </c>
    </row>
    <row r="57" spans="1:11" ht="12.75">
      <c r="A57" s="208" t="s">
        <v>76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/>
      <c r="K57" s="7"/>
    </row>
    <row r="58" spans="1:11" ht="12.75">
      <c r="A58" s="208" t="s">
        <v>77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/>
      <c r="K58" s="7"/>
    </row>
    <row r="59" spans="1:11" ht="12.75">
      <c r="A59" s="208" t="s">
        <v>242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/>
      <c r="K59" s="7"/>
    </row>
    <row r="60" spans="1:11" ht="12.75">
      <c r="A60" s="208" t="s">
        <v>83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/>
      <c r="K60" s="7"/>
    </row>
    <row r="61" spans="1:11" ht="12.75">
      <c r="A61" s="208" t="s">
        <v>84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/>
      <c r="K61" s="7"/>
    </row>
    <row r="62" spans="1:11" ht="12.75">
      <c r="A62" s="208" t="s">
        <v>85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>
        <v>9000</v>
      </c>
      <c r="K62" s="7">
        <v>9000</v>
      </c>
    </row>
    <row r="63" spans="1:11" ht="12.75">
      <c r="A63" s="208" t="s">
        <v>46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/>
      <c r="K63" s="7"/>
    </row>
    <row r="64" spans="1:11" ht="12.75">
      <c r="A64" s="208" t="s">
        <v>207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6497952</v>
      </c>
      <c r="K64" s="7">
        <v>11986230</v>
      </c>
    </row>
    <row r="65" spans="1:11" ht="12.75">
      <c r="A65" s="197" t="s">
        <v>56</v>
      </c>
      <c r="B65" s="198"/>
      <c r="C65" s="198"/>
      <c r="D65" s="198"/>
      <c r="E65" s="198"/>
      <c r="F65" s="198"/>
      <c r="G65" s="198"/>
      <c r="H65" s="199"/>
      <c r="I65" s="1">
        <v>59</v>
      </c>
      <c r="J65" s="7"/>
      <c r="K65" s="7"/>
    </row>
    <row r="66" spans="1:11" ht="12.75">
      <c r="A66" s="197" t="s">
        <v>241</v>
      </c>
      <c r="B66" s="198"/>
      <c r="C66" s="198"/>
      <c r="D66" s="198"/>
      <c r="E66" s="198"/>
      <c r="F66" s="198"/>
      <c r="G66" s="198"/>
      <c r="H66" s="199"/>
      <c r="I66" s="1">
        <v>60</v>
      </c>
      <c r="J66" s="53">
        <f>J7+J8+J40+J65</f>
        <v>144913244</v>
      </c>
      <c r="K66" s="53">
        <f>K7+K8+K40+K65</f>
        <v>152282387</v>
      </c>
    </row>
    <row r="67" spans="1:11" ht="12.75">
      <c r="A67" s="211" t="s">
        <v>91</v>
      </c>
      <c r="B67" s="212"/>
      <c r="C67" s="212"/>
      <c r="D67" s="212"/>
      <c r="E67" s="212"/>
      <c r="F67" s="212"/>
      <c r="G67" s="212"/>
      <c r="H67" s="213"/>
      <c r="I67" s="4">
        <v>61</v>
      </c>
      <c r="J67" s="8"/>
      <c r="K67" s="8"/>
    </row>
    <row r="68" spans="1:11" ht="12.75">
      <c r="A68" s="214" t="s">
        <v>58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.75">
      <c r="A69" s="194" t="s">
        <v>191</v>
      </c>
      <c r="B69" s="195"/>
      <c r="C69" s="195"/>
      <c r="D69" s="195"/>
      <c r="E69" s="195"/>
      <c r="F69" s="195"/>
      <c r="G69" s="195"/>
      <c r="H69" s="196"/>
      <c r="I69" s="3">
        <v>62</v>
      </c>
      <c r="J69" s="54">
        <f>J70+J71+J72+J78+J79+J82+J85</f>
        <v>127941050</v>
      </c>
      <c r="K69" s="54">
        <f>K70+K71+K72+K78+K79+K82+K85</f>
        <v>138957902</v>
      </c>
    </row>
    <row r="70" spans="1:11" ht="12.75">
      <c r="A70" s="208" t="s">
        <v>141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39544900</v>
      </c>
      <c r="K70" s="7">
        <v>39544900</v>
      </c>
    </row>
    <row r="71" spans="1:11" ht="12.75">
      <c r="A71" s="208" t="s">
        <v>142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/>
      <c r="K71" s="7"/>
    </row>
    <row r="72" spans="1:11" ht="12.75">
      <c r="A72" s="208" t="s">
        <v>143</v>
      </c>
      <c r="B72" s="209"/>
      <c r="C72" s="209"/>
      <c r="D72" s="209"/>
      <c r="E72" s="209"/>
      <c r="F72" s="209"/>
      <c r="G72" s="209"/>
      <c r="H72" s="210"/>
      <c r="I72" s="1">
        <v>65</v>
      </c>
      <c r="J72" s="53">
        <f>J73+J74-J75+J76+J77</f>
        <v>935398</v>
      </c>
      <c r="K72" s="53">
        <f>K73+K74-K75+K76+K77</f>
        <v>1916252</v>
      </c>
    </row>
    <row r="73" spans="1:11" ht="12.75">
      <c r="A73" s="208" t="s">
        <v>144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>
        <v>935398</v>
      </c>
      <c r="K73" s="7">
        <v>1916252</v>
      </c>
    </row>
    <row r="74" spans="1:11" ht="12.75">
      <c r="A74" s="208" t="s">
        <v>145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/>
      <c r="K74" s="7"/>
    </row>
    <row r="75" spans="1:11" ht="12.75">
      <c r="A75" s="208" t="s">
        <v>133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/>
      <c r="K75" s="7"/>
    </row>
    <row r="76" spans="1:11" ht="12.75">
      <c r="A76" s="208" t="s">
        <v>134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/>
      <c r="K76" s="7"/>
    </row>
    <row r="77" spans="1:11" ht="12.75">
      <c r="A77" s="208" t="s">
        <v>135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/>
      <c r="K77" s="7"/>
    </row>
    <row r="78" spans="1:11" ht="12.75">
      <c r="A78" s="208" t="s">
        <v>136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>
        <v>54783009</v>
      </c>
      <c r="K78" s="7">
        <v>54783009</v>
      </c>
    </row>
    <row r="79" spans="1:11" ht="12.75">
      <c r="A79" s="208" t="s">
        <v>238</v>
      </c>
      <c r="B79" s="209"/>
      <c r="C79" s="209"/>
      <c r="D79" s="209"/>
      <c r="E79" s="209"/>
      <c r="F79" s="209"/>
      <c r="G79" s="209"/>
      <c r="H79" s="210"/>
      <c r="I79" s="1">
        <v>72</v>
      </c>
      <c r="J79" s="53">
        <f>J80-J81</f>
        <v>13060683</v>
      </c>
      <c r="K79" s="53">
        <f>K80-K81</f>
        <v>31696890</v>
      </c>
    </row>
    <row r="80" spans="1:11" ht="12.75">
      <c r="A80" s="217" t="s">
        <v>169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>
        <v>13060683</v>
      </c>
      <c r="K80" s="7">
        <v>31696890</v>
      </c>
    </row>
    <row r="81" spans="1:11" ht="12.75">
      <c r="A81" s="217" t="s">
        <v>170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/>
      <c r="K81" s="7"/>
    </row>
    <row r="82" spans="1:11" ht="12.75">
      <c r="A82" s="208" t="s">
        <v>239</v>
      </c>
      <c r="B82" s="209"/>
      <c r="C82" s="209"/>
      <c r="D82" s="209"/>
      <c r="E82" s="209"/>
      <c r="F82" s="209"/>
      <c r="G82" s="209"/>
      <c r="H82" s="210"/>
      <c r="I82" s="1">
        <v>75</v>
      </c>
      <c r="J82" s="53">
        <f>J83-J84</f>
        <v>19617060</v>
      </c>
      <c r="K82" s="53">
        <f>K83-K84</f>
        <v>11016851</v>
      </c>
    </row>
    <row r="83" spans="1:11" ht="12.75">
      <c r="A83" s="217" t="s">
        <v>171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>
        <v>19617060</v>
      </c>
      <c r="K83" s="7">
        <v>11016851</v>
      </c>
    </row>
    <row r="84" spans="1:11" ht="12.75">
      <c r="A84" s="217" t="s">
        <v>172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/>
      <c r="K84" s="7"/>
    </row>
    <row r="85" spans="1:11" ht="12.75">
      <c r="A85" s="208" t="s">
        <v>173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/>
      <c r="K85" s="7"/>
    </row>
    <row r="86" spans="1:11" ht="12.75">
      <c r="A86" s="197" t="s">
        <v>19</v>
      </c>
      <c r="B86" s="198"/>
      <c r="C86" s="198"/>
      <c r="D86" s="198"/>
      <c r="E86" s="198"/>
      <c r="F86" s="198"/>
      <c r="G86" s="198"/>
      <c r="H86" s="199"/>
      <c r="I86" s="1">
        <v>79</v>
      </c>
      <c r="J86" s="53">
        <f>SUM(J87:J89)</f>
        <v>4376802</v>
      </c>
      <c r="K86" s="53">
        <f>SUM(K87:K89)</f>
        <v>4228443</v>
      </c>
    </row>
    <row r="87" spans="1:11" ht="12.75">
      <c r="A87" s="208" t="s">
        <v>129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>
        <v>706772</v>
      </c>
      <c r="K87" s="7">
        <v>558413</v>
      </c>
    </row>
    <row r="88" spans="1:11" ht="12.75">
      <c r="A88" s="208" t="s">
        <v>130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/>
      <c r="K88" s="7"/>
    </row>
    <row r="89" spans="1:11" ht="12.75">
      <c r="A89" s="208" t="s">
        <v>131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>
        <v>3670030</v>
      </c>
      <c r="K89" s="7">
        <v>3670030</v>
      </c>
    </row>
    <row r="90" spans="1:11" ht="12.75">
      <c r="A90" s="197" t="s">
        <v>20</v>
      </c>
      <c r="B90" s="198"/>
      <c r="C90" s="198"/>
      <c r="D90" s="198"/>
      <c r="E90" s="198"/>
      <c r="F90" s="198"/>
      <c r="G90" s="198"/>
      <c r="H90" s="199"/>
      <c r="I90" s="1">
        <v>83</v>
      </c>
      <c r="J90" s="53">
        <f>SUM(J91:J99)</f>
        <v>1400000</v>
      </c>
      <c r="K90" s="53">
        <f>SUM(K91:K99)</f>
        <v>0</v>
      </c>
    </row>
    <row r="91" spans="1:11" ht="12.75">
      <c r="A91" s="208" t="s">
        <v>132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/>
      <c r="K91" s="7"/>
    </row>
    <row r="92" spans="1:11" ht="12.75">
      <c r="A92" s="208" t="s">
        <v>243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/>
      <c r="K92" s="7"/>
    </row>
    <row r="93" spans="1:11" ht="12.75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>
        <v>1400000</v>
      </c>
      <c r="K93" s="7"/>
    </row>
    <row r="94" spans="1:11" ht="12.75">
      <c r="A94" s="208" t="s">
        <v>244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/>
      <c r="K94" s="7"/>
    </row>
    <row r="95" spans="1:11" ht="12.75">
      <c r="A95" s="208" t="s">
        <v>245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/>
      <c r="K95" s="7"/>
    </row>
    <row r="96" spans="1:11" ht="12.75">
      <c r="A96" s="208" t="s">
        <v>246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/>
      <c r="K96" s="7"/>
    </row>
    <row r="97" spans="1:11" ht="12.75">
      <c r="A97" s="208" t="s">
        <v>94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/>
      <c r="K97" s="7"/>
    </row>
    <row r="98" spans="1:11" ht="12.75">
      <c r="A98" s="208" t="s">
        <v>92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/>
      <c r="K98" s="7"/>
    </row>
    <row r="99" spans="1:11" ht="12.75">
      <c r="A99" s="208" t="s">
        <v>93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/>
      <c r="K99" s="7"/>
    </row>
    <row r="100" spans="1:11" ht="12.75">
      <c r="A100" s="197" t="s">
        <v>21</v>
      </c>
      <c r="B100" s="198"/>
      <c r="C100" s="198"/>
      <c r="D100" s="198"/>
      <c r="E100" s="198"/>
      <c r="F100" s="198"/>
      <c r="G100" s="198"/>
      <c r="H100" s="199"/>
      <c r="I100" s="1">
        <v>93</v>
      </c>
      <c r="J100" s="53">
        <f>SUM(J101:J112)</f>
        <v>11178979</v>
      </c>
      <c r="K100" s="53">
        <f>SUM(K101:K112)</f>
        <v>7195443</v>
      </c>
    </row>
    <row r="101" spans="1:11" ht="12.75">
      <c r="A101" s="208" t="s">
        <v>132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/>
      <c r="K101" s="7"/>
    </row>
    <row r="102" spans="1:11" ht="12.75">
      <c r="A102" s="208" t="s">
        <v>243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/>
      <c r="K102" s="7"/>
    </row>
    <row r="103" spans="1:11" ht="12.75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>
        <v>1400000</v>
      </c>
      <c r="K103" s="7"/>
    </row>
    <row r="104" spans="1:11" ht="12.75">
      <c r="A104" s="208" t="s">
        <v>244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>
        <v>1191931</v>
      </c>
      <c r="K104" s="7">
        <v>1772794</v>
      </c>
    </row>
    <row r="105" spans="1:11" ht="12.75">
      <c r="A105" s="208" t="s">
        <v>245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3462157</v>
      </c>
      <c r="K105" s="7">
        <v>3204146</v>
      </c>
    </row>
    <row r="106" spans="1:11" ht="12.75">
      <c r="A106" s="208" t="s">
        <v>246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/>
      <c r="K106" s="7"/>
    </row>
    <row r="107" spans="1:11" ht="12.75">
      <c r="A107" s="208" t="s">
        <v>94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>
        <v>1563694</v>
      </c>
      <c r="K107" s="7">
        <v>46614</v>
      </c>
    </row>
    <row r="108" spans="1:11" ht="12.75">
      <c r="A108" s="208" t="s">
        <v>95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1539010</v>
      </c>
      <c r="K108" s="7">
        <v>1440258</v>
      </c>
    </row>
    <row r="109" spans="1:11" ht="12.75">
      <c r="A109" s="208" t="s">
        <v>96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2022187</v>
      </c>
      <c r="K109" s="7">
        <v>721631</v>
      </c>
    </row>
    <row r="110" spans="1:11" ht="12.75">
      <c r="A110" s="208" t="s">
        <v>99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/>
      <c r="K110" s="7"/>
    </row>
    <row r="111" spans="1:11" ht="12.75">
      <c r="A111" s="208" t="s">
        <v>97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/>
      <c r="K111" s="7"/>
    </row>
    <row r="112" spans="1:11" ht="12.75">
      <c r="A112" s="208" t="s">
        <v>98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/>
      <c r="K112" s="7">
        <v>10000</v>
      </c>
    </row>
    <row r="113" spans="1:11" ht="12.75">
      <c r="A113" s="197" t="s">
        <v>1</v>
      </c>
      <c r="B113" s="198"/>
      <c r="C113" s="198"/>
      <c r="D113" s="198"/>
      <c r="E113" s="198"/>
      <c r="F113" s="198"/>
      <c r="G113" s="198"/>
      <c r="H113" s="199"/>
      <c r="I113" s="1">
        <v>106</v>
      </c>
      <c r="J113" s="7">
        <v>16413</v>
      </c>
      <c r="K113" s="7">
        <v>1900599</v>
      </c>
    </row>
    <row r="114" spans="1:11" ht="12.75">
      <c r="A114" s="197" t="s">
        <v>25</v>
      </c>
      <c r="B114" s="198"/>
      <c r="C114" s="198"/>
      <c r="D114" s="198"/>
      <c r="E114" s="198"/>
      <c r="F114" s="198"/>
      <c r="G114" s="198"/>
      <c r="H114" s="199"/>
      <c r="I114" s="1">
        <v>107</v>
      </c>
      <c r="J114" s="53">
        <f>J69+J86+J90+J100+J113</f>
        <v>144913244</v>
      </c>
      <c r="K114" s="53">
        <f>K69+K86+K90+K100+K113</f>
        <v>152282387</v>
      </c>
    </row>
    <row r="115" spans="1:11" ht="12.75">
      <c r="A115" s="222" t="s">
        <v>57</v>
      </c>
      <c r="B115" s="223"/>
      <c r="C115" s="223"/>
      <c r="D115" s="223"/>
      <c r="E115" s="223"/>
      <c r="F115" s="223"/>
      <c r="G115" s="223"/>
      <c r="H115" s="224"/>
      <c r="I115" s="2">
        <v>108</v>
      </c>
      <c r="J115" s="8"/>
      <c r="K115" s="8"/>
    </row>
    <row r="116" spans="1:11" ht="12.75">
      <c r="A116" s="214" t="s">
        <v>309</v>
      </c>
      <c r="B116" s="225"/>
      <c r="C116" s="225"/>
      <c r="D116" s="225"/>
      <c r="E116" s="225"/>
      <c r="F116" s="225"/>
      <c r="G116" s="225"/>
      <c r="H116" s="225"/>
      <c r="I116" s="226"/>
      <c r="J116" s="226"/>
      <c r="K116" s="227"/>
    </row>
    <row r="117" spans="1:11" ht="12.75">
      <c r="A117" s="194" t="s">
        <v>186</v>
      </c>
      <c r="B117" s="195"/>
      <c r="C117" s="195"/>
      <c r="D117" s="195"/>
      <c r="E117" s="195"/>
      <c r="F117" s="195"/>
      <c r="G117" s="195"/>
      <c r="H117" s="195"/>
      <c r="I117" s="228"/>
      <c r="J117" s="228"/>
      <c r="K117" s="229"/>
    </row>
    <row r="118" spans="1:11" ht="12.75">
      <c r="A118" s="208" t="s">
        <v>8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/>
      <c r="K118" s="7"/>
    </row>
    <row r="119" spans="1:11" ht="12.75">
      <c r="A119" s="230" t="s">
        <v>9</v>
      </c>
      <c r="B119" s="231"/>
      <c r="C119" s="231"/>
      <c r="D119" s="231"/>
      <c r="E119" s="231"/>
      <c r="F119" s="231"/>
      <c r="G119" s="231"/>
      <c r="H119" s="232"/>
      <c r="I119" s="4">
        <v>110</v>
      </c>
      <c r="J119" s="8"/>
      <c r="K119" s="8"/>
    </row>
    <row r="120" spans="1:11" ht="12.75">
      <c r="A120" s="233" t="s">
        <v>310</v>
      </c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</row>
    <row r="121" spans="1:11" ht="12.75">
      <c r="A121" s="220"/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 verticalCentered="1"/>
  <pageMargins left="0.3937007874015748" right="0.3937007874015748" top="0.3937007874015748" bottom="0.3937007874015748" header="0" footer="0"/>
  <pageSetup horizontalDpi="600" verticalDpi="600" orientation="landscape" paperSize="9" scale="140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38" zoomScaleSheetLayoutView="138" zoomScalePageLayoutView="0" workbookViewId="0" topLeftCell="A1">
      <selection activeCell="M57" sqref="M57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00" t="s">
        <v>154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ht="12.75" customHeight="1">
      <c r="A2" s="244" t="s">
        <v>341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35" t="s">
        <v>329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ht="23.25">
      <c r="A4" s="236" t="s">
        <v>59</v>
      </c>
      <c r="B4" s="236"/>
      <c r="C4" s="236"/>
      <c r="D4" s="236"/>
      <c r="E4" s="236"/>
      <c r="F4" s="236"/>
      <c r="G4" s="236"/>
      <c r="H4" s="236"/>
      <c r="I4" s="58" t="s">
        <v>279</v>
      </c>
      <c r="J4" s="237" t="s">
        <v>318</v>
      </c>
      <c r="K4" s="237"/>
      <c r="L4" s="237" t="s">
        <v>319</v>
      </c>
      <c r="M4" s="237"/>
    </row>
    <row r="5" spans="1:13" ht="22.5">
      <c r="A5" s="236"/>
      <c r="B5" s="236"/>
      <c r="C5" s="236"/>
      <c r="D5" s="236"/>
      <c r="E5" s="236"/>
      <c r="F5" s="236"/>
      <c r="G5" s="236"/>
      <c r="H5" s="236"/>
      <c r="I5" s="58"/>
      <c r="J5" s="60" t="s">
        <v>313</v>
      </c>
      <c r="K5" s="60" t="s">
        <v>314</v>
      </c>
      <c r="L5" s="60" t="s">
        <v>313</v>
      </c>
      <c r="M5" s="60" t="s">
        <v>314</v>
      </c>
    </row>
    <row r="6" spans="1:13" ht="12.75">
      <c r="A6" s="237">
        <v>1</v>
      </c>
      <c r="B6" s="237"/>
      <c r="C6" s="237"/>
      <c r="D6" s="237"/>
      <c r="E6" s="237"/>
      <c r="F6" s="237"/>
      <c r="G6" s="237"/>
      <c r="H6" s="237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4" t="s">
        <v>26</v>
      </c>
      <c r="B7" s="195"/>
      <c r="C7" s="195"/>
      <c r="D7" s="195"/>
      <c r="E7" s="195"/>
      <c r="F7" s="195"/>
      <c r="G7" s="195"/>
      <c r="H7" s="196"/>
      <c r="I7" s="3">
        <v>111</v>
      </c>
      <c r="J7" s="54">
        <f>SUM(J8:J9)</f>
        <v>86783890</v>
      </c>
      <c r="K7" s="54">
        <f>SUM(K8:K9)</f>
        <v>29851084</v>
      </c>
      <c r="L7" s="54">
        <f>SUM(L8:L9)</f>
        <v>71558500</v>
      </c>
      <c r="M7" s="54">
        <f>SUM(M8:M9)</f>
        <v>18693874</v>
      </c>
    </row>
    <row r="8" spans="1:13" ht="12.75">
      <c r="A8" s="197" t="s">
        <v>152</v>
      </c>
      <c r="B8" s="198"/>
      <c r="C8" s="198"/>
      <c r="D8" s="198"/>
      <c r="E8" s="198"/>
      <c r="F8" s="198"/>
      <c r="G8" s="198"/>
      <c r="H8" s="199"/>
      <c r="I8" s="1">
        <v>112</v>
      </c>
      <c r="J8" s="7">
        <v>75767110</v>
      </c>
      <c r="K8" s="7">
        <v>19137284</v>
      </c>
      <c r="L8" s="7">
        <v>70754719</v>
      </c>
      <c r="M8" s="7">
        <v>18134031</v>
      </c>
    </row>
    <row r="9" spans="1:13" ht="12.75">
      <c r="A9" s="197" t="s">
        <v>103</v>
      </c>
      <c r="B9" s="198"/>
      <c r="C9" s="198"/>
      <c r="D9" s="198"/>
      <c r="E9" s="198"/>
      <c r="F9" s="198"/>
      <c r="G9" s="198"/>
      <c r="H9" s="199"/>
      <c r="I9" s="1">
        <v>113</v>
      </c>
      <c r="J9" s="7">
        <v>11016780</v>
      </c>
      <c r="K9" s="7">
        <v>10713800</v>
      </c>
      <c r="L9" s="7">
        <v>803781</v>
      </c>
      <c r="M9" s="7">
        <v>559843</v>
      </c>
    </row>
    <row r="10" spans="1:13" ht="12.75">
      <c r="A10" s="197" t="s">
        <v>12</v>
      </c>
      <c r="B10" s="198"/>
      <c r="C10" s="198"/>
      <c r="D10" s="198"/>
      <c r="E10" s="198"/>
      <c r="F10" s="198"/>
      <c r="G10" s="198"/>
      <c r="H10" s="199"/>
      <c r="I10" s="1">
        <v>114</v>
      </c>
      <c r="J10" s="53">
        <f>J11+J12+J16+J20+J21+J22+J25+J26</f>
        <v>76794162</v>
      </c>
      <c r="K10" s="53">
        <f>K11+K12+K16+K20+K21+K22+K25+K26</f>
        <v>20308401</v>
      </c>
      <c r="L10" s="53">
        <f>L11+L12+L16+L20+L21+L22+L25+L26</f>
        <v>69935845</v>
      </c>
      <c r="M10" s="53">
        <f>M11+M12+M16+M20+M21+M22+M25+M26</f>
        <v>20579822</v>
      </c>
    </row>
    <row r="11" spans="1:13" ht="12.75">
      <c r="A11" s="197" t="s">
        <v>104</v>
      </c>
      <c r="B11" s="198"/>
      <c r="C11" s="198"/>
      <c r="D11" s="198"/>
      <c r="E11" s="198"/>
      <c r="F11" s="198"/>
      <c r="G11" s="198"/>
      <c r="H11" s="199"/>
      <c r="I11" s="1">
        <v>115</v>
      </c>
      <c r="J11" s="7">
        <v>678582</v>
      </c>
      <c r="K11" s="7"/>
      <c r="L11" s="7"/>
      <c r="M11" s="7"/>
    </row>
    <row r="12" spans="1:13" ht="12.75">
      <c r="A12" s="197" t="s">
        <v>22</v>
      </c>
      <c r="B12" s="198"/>
      <c r="C12" s="198"/>
      <c r="D12" s="198"/>
      <c r="E12" s="198"/>
      <c r="F12" s="198"/>
      <c r="G12" s="198"/>
      <c r="H12" s="199"/>
      <c r="I12" s="1">
        <v>116</v>
      </c>
      <c r="J12" s="53">
        <f>SUM(J13:J15)</f>
        <v>44561832</v>
      </c>
      <c r="K12" s="53">
        <f>SUM(K13:K15)</f>
        <v>12551225</v>
      </c>
      <c r="L12" s="53">
        <f>SUM(L13:L15)</f>
        <v>37879906</v>
      </c>
      <c r="M12" s="53">
        <f>SUM(M13:M15)</f>
        <v>12321756</v>
      </c>
    </row>
    <row r="13" spans="1:13" ht="12.75">
      <c r="A13" s="208" t="s">
        <v>146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21411274</v>
      </c>
      <c r="K13" s="7">
        <v>4783223</v>
      </c>
      <c r="L13" s="7">
        <v>20301864</v>
      </c>
      <c r="M13" s="7">
        <v>7245708</v>
      </c>
    </row>
    <row r="14" spans="1:13" ht="12.75">
      <c r="A14" s="208" t="s">
        <v>147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/>
      <c r="K14" s="7"/>
      <c r="L14" s="7"/>
      <c r="M14" s="7"/>
    </row>
    <row r="15" spans="1:13" ht="12.75">
      <c r="A15" s="208" t="s">
        <v>61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23150558</v>
      </c>
      <c r="K15" s="7">
        <v>7768002</v>
      </c>
      <c r="L15" s="7">
        <v>17578042</v>
      </c>
      <c r="M15" s="7">
        <v>5076048</v>
      </c>
    </row>
    <row r="16" spans="1:13" ht="12.75">
      <c r="A16" s="197" t="s">
        <v>23</v>
      </c>
      <c r="B16" s="198"/>
      <c r="C16" s="198"/>
      <c r="D16" s="198"/>
      <c r="E16" s="198"/>
      <c r="F16" s="198"/>
      <c r="G16" s="198"/>
      <c r="H16" s="199"/>
      <c r="I16" s="1">
        <v>120</v>
      </c>
      <c r="J16" s="53">
        <f>SUM(J17:J19)</f>
        <v>24190296</v>
      </c>
      <c r="K16" s="53">
        <f>SUM(K17:K19)</f>
        <v>5830239</v>
      </c>
      <c r="L16" s="53">
        <f>SUM(L17:L19)</f>
        <v>26276720</v>
      </c>
      <c r="M16" s="53">
        <f>SUM(M17:M19)</f>
        <v>6938173</v>
      </c>
    </row>
    <row r="17" spans="1:13" ht="12.75">
      <c r="A17" s="208" t="s">
        <v>62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15677789</v>
      </c>
      <c r="K17" s="7">
        <v>3786849</v>
      </c>
      <c r="L17" s="7">
        <v>17097096</v>
      </c>
      <c r="M17" s="7">
        <v>4661629</v>
      </c>
    </row>
    <row r="18" spans="1:13" ht="12.75">
      <c r="A18" s="208" t="s">
        <v>63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4995118</v>
      </c>
      <c r="K18" s="7">
        <v>1198180</v>
      </c>
      <c r="L18" s="7">
        <v>5528710</v>
      </c>
      <c r="M18" s="7">
        <v>1395503</v>
      </c>
    </row>
    <row r="19" spans="1:13" ht="12.75">
      <c r="A19" s="208" t="s">
        <v>64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3517389</v>
      </c>
      <c r="K19" s="7">
        <v>845210</v>
      </c>
      <c r="L19" s="7">
        <v>3650914</v>
      </c>
      <c r="M19" s="7">
        <v>881041</v>
      </c>
    </row>
    <row r="20" spans="1:13" ht="12.75">
      <c r="A20" s="197" t="s">
        <v>105</v>
      </c>
      <c r="B20" s="198"/>
      <c r="C20" s="198"/>
      <c r="D20" s="198"/>
      <c r="E20" s="198"/>
      <c r="F20" s="198"/>
      <c r="G20" s="198"/>
      <c r="H20" s="199"/>
      <c r="I20" s="1">
        <v>124</v>
      </c>
      <c r="J20" s="7">
        <v>1532248</v>
      </c>
      <c r="K20" s="7">
        <v>384455</v>
      </c>
      <c r="L20" s="7">
        <v>1777682</v>
      </c>
      <c r="M20" s="7">
        <v>524033</v>
      </c>
    </row>
    <row r="21" spans="1:13" ht="12.75">
      <c r="A21" s="197" t="s">
        <v>106</v>
      </c>
      <c r="B21" s="198"/>
      <c r="C21" s="198"/>
      <c r="D21" s="198"/>
      <c r="E21" s="198"/>
      <c r="F21" s="198"/>
      <c r="G21" s="198"/>
      <c r="H21" s="199"/>
      <c r="I21" s="1">
        <v>125</v>
      </c>
      <c r="J21" s="7">
        <v>5247126</v>
      </c>
      <c r="K21" s="7">
        <v>1074502</v>
      </c>
      <c r="L21" s="7">
        <v>3752318</v>
      </c>
      <c r="M21" s="7">
        <v>783991</v>
      </c>
    </row>
    <row r="22" spans="1:13" ht="12.75">
      <c r="A22" s="197" t="s">
        <v>24</v>
      </c>
      <c r="B22" s="198"/>
      <c r="C22" s="198"/>
      <c r="D22" s="198"/>
      <c r="E22" s="198"/>
      <c r="F22" s="198"/>
      <c r="G22" s="198"/>
      <c r="H22" s="199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8" t="s">
        <v>137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/>
      <c r="K23" s="7"/>
      <c r="L23" s="7"/>
      <c r="M23" s="7"/>
    </row>
    <row r="24" spans="1:13" ht="12.75">
      <c r="A24" s="208" t="s">
        <v>138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/>
      <c r="K24" s="7"/>
      <c r="L24" s="7"/>
      <c r="M24" s="7"/>
    </row>
    <row r="25" spans="1:13" ht="12.75">
      <c r="A25" s="197" t="s">
        <v>107</v>
      </c>
      <c r="B25" s="198"/>
      <c r="C25" s="198"/>
      <c r="D25" s="198"/>
      <c r="E25" s="198"/>
      <c r="F25" s="198"/>
      <c r="G25" s="198"/>
      <c r="H25" s="199"/>
      <c r="I25" s="1">
        <v>129</v>
      </c>
      <c r="J25" s="7">
        <v>127097</v>
      </c>
      <c r="K25" s="7">
        <v>127097</v>
      </c>
      <c r="L25" s="7"/>
      <c r="M25" s="7"/>
    </row>
    <row r="26" spans="1:13" ht="12.75">
      <c r="A26" s="197" t="s">
        <v>50</v>
      </c>
      <c r="B26" s="198"/>
      <c r="C26" s="198"/>
      <c r="D26" s="198"/>
      <c r="E26" s="198"/>
      <c r="F26" s="198"/>
      <c r="G26" s="198"/>
      <c r="H26" s="199"/>
      <c r="I26" s="1">
        <v>130</v>
      </c>
      <c r="J26" s="7">
        <v>456981</v>
      </c>
      <c r="K26" s="7">
        <v>340883</v>
      </c>
      <c r="L26" s="7">
        <v>249219</v>
      </c>
      <c r="M26" s="7">
        <v>11869</v>
      </c>
    </row>
    <row r="27" spans="1:13" ht="12.75">
      <c r="A27" s="197" t="s">
        <v>213</v>
      </c>
      <c r="B27" s="198"/>
      <c r="C27" s="198"/>
      <c r="D27" s="198"/>
      <c r="E27" s="198"/>
      <c r="F27" s="198"/>
      <c r="G27" s="198"/>
      <c r="H27" s="199"/>
      <c r="I27" s="1">
        <v>131</v>
      </c>
      <c r="J27" s="53">
        <f>SUM(J28,J29,J30,J31,J32)</f>
        <v>10070815</v>
      </c>
      <c r="K27" s="53">
        <f>SUM(K28,K29,K30,K31,K32)</f>
        <v>-2855</v>
      </c>
      <c r="L27" s="53">
        <f>SUM(L28,L29,L30,L31,L32)</f>
        <v>9507505</v>
      </c>
      <c r="M27" s="53">
        <f>SUM(M28,M29,M30,M31,M32)</f>
        <v>1678</v>
      </c>
    </row>
    <row r="28" spans="1:13" ht="12.75">
      <c r="A28" s="197" t="s">
        <v>227</v>
      </c>
      <c r="B28" s="198"/>
      <c r="C28" s="198"/>
      <c r="D28" s="198"/>
      <c r="E28" s="198"/>
      <c r="F28" s="198"/>
      <c r="G28" s="198"/>
      <c r="H28" s="199"/>
      <c r="I28" s="1">
        <v>132</v>
      </c>
      <c r="J28" s="7"/>
      <c r="K28" s="7"/>
      <c r="L28" s="7"/>
      <c r="M28" s="7"/>
    </row>
    <row r="29" spans="1:13" ht="12.75">
      <c r="A29" s="197" t="s">
        <v>155</v>
      </c>
      <c r="B29" s="198"/>
      <c r="C29" s="198"/>
      <c r="D29" s="198"/>
      <c r="E29" s="198"/>
      <c r="F29" s="198"/>
      <c r="G29" s="198"/>
      <c r="H29" s="199"/>
      <c r="I29" s="1">
        <v>133</v>
      </c>
      <c r="J29" s="7">
        <v>15697</v>
      </c>
      <c r="K29" s="7">
        <v>-2855</v>
      </c>
      <c r="L29" s="7">
        <v>4759</v>
      </c>
      <c r="M29" s="7">
        <v>1678</v>
      </c>
    </row>
    <row r="30" spans="1:13" ht="12.75">
      <c r="A30" s="197" t="s">
        <v>139</v>
      </c>
      <c r="B30" s="198"/>
      <c r="C30" s="198"/>
      <c r="D30" s="198"/>
      <c r="E30" s="198"/>
      <c r="F30" s="198"/>
      <c r="G30" s="198"/>
      <c r="H30" s="199"/>
      <c r="I30" s="1">
        <v>134</v>
      </c>
      <c r="J30" s="7">
        <v>10055118</v>
      </c>
      <c r="K30" s="7"/>
      <c r="L30" s="7">
        <v>9502746</v>
      </c>
      <c r="M30" s="7"/>
    </row>
    <row r="31" spans="1:13" ht="12.75">
      <c r="A31" s="197" t="s">
        <v>223</v>
      </c>
      <c r="B31" s="198"/>
      <c r="C31" s="198"/>
      <c r="D31" s="198"/>
      <c r="E31" s="198"/>
      <c r="F31" s="198"/>
      <c r="G31" s="198"/>
      <c r="H31" s="199"/>
      <c r="I31" s="1">
        <v>135</v>
      </c>
      <c r="J31" s="7"/>
      <c r="K31" s="7"/>
      <c r="L31" s="7"/>
      <c r="M31" s="7"/>
    </row>
    <row r="32" spans="1:13" ht="12.75">
      <c r="A32" s="197" t="s">
        <v>140</v>
      </c>
      <c r="B32" s="198"/>
      <c r="C32" s="198"/>
      <c r="D32" s="198"/>
      <c r="E32" s="198"/>
      <c r="F32" s="198"/>
      <c r="G32" s="198"/>
      <c r="H32" s="199"/>
      <c r="I32" s="1">
        <v>136</v>
      </c>
      <c r="J32" s="7"/>
      <c r="K32" s="7"/>
      <c r="L32" s="7"/>
      <c r="M32" s="7"/>
    </row>
    <row r="33" spans="1:13" ht="12.75">
      <c r="A33" s="197" t="s">
        <v>214</v>
      </c>
      <c r="B33" s="198"/>
      <c r="C33" s="198"/>
      <c r="D33" s="198"/>
      <c r="E33" s="198"/>
      <c r="F33" s="198"/>
      <c r="G33" s="198"/>
      <c r="H33" s="199"/>
      <c r="I33" s="1">
        <v>137</v>
      </c>
      <c r="J33" s="53">
        <f>SUM(J34:J37)</f>
        <v>443483</v>
      </c>
      <c r="K33" s="53">
        <f>SUM(K34:K37)</f>
        <v>28355</v>
      </c>
      <c r="L33" s="53">
        <f>SUM(L34:L37)</f>
        <v>113309</v>
      </c>
      <c r="M33" s="53">
        <f>SUM(M34:M37)</f>
        <v>1395</v>
      </c>
    </row>
    <row r="34" spans="1:13" ht="12.75">
      <c r="A34" s="197" t="s">
        <v>66</v>
      </c>
      <c r="B34" s="198"/>
      <c r="C34" s="198"/>
      <c r="D34" s="198"/>
      <c r="E34" s="198"/>
      <c r="F34" s="198"/>
      <c r="G34" s="198"/>
      <c r="H34" s="199"/>
      <c r="I34" s="1">
        <v>138</v>
      </c>
      <c r="J34" s="7"/>
      <c r="K34" s="7"/>
      <c r="L34" s="7"/>
      <c r="M34" s="7"/>
    </row>
    <row r="35" spans="1:13" ht="12.75">
      <c r="A35" s="197" t="s">
        <v>65</v>
      </c>
      <c r="B35" s="198"/>
      <c r="C35" s="198"/>
      <c r="D35" s="198"/>
      <c r="E35" s="198"/>
      <c r="F35" s="198"/>
      <c r="G35" s="198"/>
      <c r="H35" s="199"/>
      <c r="I35" s="1">
        <v>139</v>
      </c>
      <c r="J35" s="7">
        <v>443483</v>
      </c>
      <c r="K35" s="7">
        <v>28355</v>
      </c>
      <c r="L35" s="7">
        <v>113309</v>
      </c>
      <c r="M35" s="7">
        <v>1395</v>
      </c>
    </row>
    <row r="36" spans="1:13" ht="12.75">
      <c r="A36" s="197" t="s">
        <v>224</v>
      </c>
      <c r="B36" s="198"/>
      <c r="C36" s="198"/>
      <c r="D36" s="198"/>
      <c r="E36" s="198"/>
      <c r="F36" s="198"/>
      <c r="G36" s="198"/>
      <c r="H36" s="199"/>
      <c r="I36" s="1">
        <v>140</v>
      </c>
      <c r="J36" s="7"/>
      <c r="K36" s="7"/>
      <c r="L36" s="7"/>
      <c r="M36" s="7"/>
    </row>
    <row r="37" spans="1:13" ht="12.75">
      <c r="A37" s="197" t="s">
        <v>67</v>
      </c>
      <c r="B37" s="198"/>
      <c r="C37" s="198"/>
      <c r="D37" s="198"/>
      <c r="E37" s="198"/>
      <c r="F37" s="198"/>
      <c r="G37" s="198"/>
      <c r="H37" s="199"/>
      <c r="I37" s="1">
        <v>141</v>
      </c>
      <c r="J37" s="7"/>
      <c r="K37" s="7"/>
      <c r="L37" s="7"/>
      <c r="M37" s="7"/>
    </row>
    <row r="38" spans="1:13" ht="12.75">
      <c r="A38" s="197" t="s">
        <v>195</v>
      </c>
      <c r="B38" s="198"/>
      <c r="C38" s="198"/>
      <c r="D38" s="198"/>
      <c r="E38" s="198"/>
      <c r="F38" s="198"/>
      <c r="G38" s="198"/>
      <c r="H38" s="199"/>
      <c r="I38" s="1">
        <v>142</v>
      </c>
      <c r="J38" s="7"/>
      <c r="K38" s="7"/>
      <c r="L38" s="7"/>
      <c r="M38" s="7"/>
    </row>
    <row r="39" spans="1:13" ht="12.75">
      <c r="A39" s="197" t="s">
        <v>196</v>
      </c>
      <c r="B39" s="198"/>
      <c r="C39" s="198"/>
      <c r="D39" s="198"/>
      <c r="E39" s="198"/>
      <c r="F39" s="198"/>
      <c r="G39" s="198"/>
      <c r="H39" s="199"/>
      <c r="I39" s="1">
        <v>143</v>
      </c>
      <c r="J39" s="7"/>
      <c r="K39" s="7"/>
      <c r="L39" s="7"/>
      <c r="M39" s="7"/>
    </row>
    <row r="40" spans="1:13" ht="12.75">
      <c r="A40" s="197" t="s">
        <v>225</v>
      </c>
      <c r="B40" s="198"/>
      <c r="C40" s="198"/>
      <c r="D40" s="198"/>
      <c r="E40" s="198"/>
      <c r="F40" s="198"/>
      <c r="G40" s="198"/>
      <c r="H40" s="199"/>
      <c r="I40" s="1">
        <v>144</v>
      </c>
      <c r="J40" s="7"/>
      <c r="K40" s="7"/>
      <c r="L40" s="7"/>
      <c r="M40" s="7"/>
    </row>
    <row r="41" spans="1:13" ht="12.75">
      <c r="A41" s="197" t="s">
        <v>226</v>
      </c>
      <c r="B41" s="198"/>
      <c r="C41" s="198"/>
      <c r="D41" s="198"/>
      <c r="E41" s="198"/>
      <c r="F41" s="198"/>
      <c r="G41" s="198"/>
      <c r="H41" s="199"/>
      <c r="I41" s="1">
        <v>145</v>
      </c>
      <c r="J41" s="7"/>
      <c r="K41" s="7"/>
      <c r="L41" s="7"/>
      <c r="M41" s="7"/>
    </row>
    <row r="42" spans="1:13" ht="12.75">
      <c r="A42" s="197" t="s">
        <v>215</v>
      </c>
      <c r="B42" s="198"/>
      <c r="C42" s="198"/>
      <c r="D42" s="198"/>
      <c r="E42" s="198"/>
      <c r="F42" s="198"/>
      <c r="G42" s="198"/>
      <c r="H42" s="199"/>
      <c r="I42" s="1">
        <v>146</v>
      </c>
      <c r="J42" s="53">
        <f>J7+J27+J38+J40</f>
        <v>96854705</v>
      </c>
      <c r="K42" s="53">
        <f>K7+K27+K38+K40</f>
        <v>29848229</v>
      </c>
      <c r="L42" s="53">
        <f>L7+L27+L38+L40</f>
        <v>81066005</v>
      </c>
      <c r="M42" s="53">
        <f>M7+M27+M38+M40</f>
        <v>18695552</v>
      </c>
    </row>
    <row r="43" spans="1:13" ht="12.75">
      <c r="A43" s="197" t="s">
        <v>216</v>
      </c>
      <c r="B43" s="198"/>
      <c r="C43" s="198"/>
      <c r="D43" s="198"/>
      <c r="E43" s="198"/>
      <c r="F43" s="198"/>
      <c r="G43" s="198"/>
      <c r="H43" s="199"/>
      <c r="I43" s="1">
        <v>147</v>
      </c>
      <c r="J43" s="53">
        <f>J10+J33+J39+J41</f>
        <v>77237645</v>
      </c>
      <c r="K43" s="53">
        <f>K10+K33+K39+K41</f>
        <v>20336756</v>
      </c>
      <c r="L43" s="53">
        <f>L10+L33+L39+L41</f>
        <v>70049154</v>
      </c>
      <c r="M43" s="53">
        <f>M10+M33+M39+M41</f>
        <v>20581217</v>
      </c>
    </row>
    <row r="44" spans="1:13" ht="12.75">
      <c r="A44" s="197" t="s">
        <v>236</v>
      </c>
      <c r="B44" s="198"/>
      <c r="C44" s="198"/>
      <c r="D44" s="198"/>
      <c r="E44" s="198"/>
      <c r="F44" s="198"/>
      <c r="G44" s="198"/>
      <c r="H44" s="199"/>
      <c r="I44" s="1">
        <v>148</v>
      </c>
      <c r="J44" s="53">
        <f>J42-J43</f>
        <v>19617060</v>
      </c>
      <c r="K44" s="53">
        <f>K42-K43</f>
        <v>9511473</v>
      </c>
      <c r="L44" s="53">
        <f>L42-L43</f>
        <v>11016851</v>
      </c>
      <c r="M44" s="53">
        <f>M42-M43</f>
        <v>-1885665</v>
      </c>
    </row>
    <row r="45" spans="1:13" ht="12.75">
      <c r="A45" s="217" t="s">
        <v>218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3">
        <f>IF(J42&gt;J43,J42-J43,0)</f>
        <v>19617060</v>
      </c>
      <c r="K45" s="53">
        <f>IF(K42&gt;K43,K42-K43,0)</f>
        <v>9511473</v>
      </c>
      <c r="L45" s="53">
        <f>IF(L42&gt;L43,L42-L43,0)</f>
        <v>11016851</v>
      </c>
      <c r="M45" s="53">
        <f>IF(M42&gt;M43,M42-M43,0)</f>
        <v>0</v>
      </c>
    </row>
    <row r="46" spans="1:13" ht="12.75">
      <c r="A46" s="217" t="s">
        <v>219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3"/>
      <c r="K46" s="53"/>
      <c r="L46" s="53"/>
      <c r="M46" s="53">
        <v>1885665</v>
      </c>
    </row>
    <row r="47" spans="1:13" ht="12.75">
      <c r="A47" s="197" t="s">
        <v>217</v>
      </c>
      <c r="B47" s="198"/>
      <c r="C47" s="198"/>
      <c r="D47" s="198"/>
      <c r="E47" s="198"/>
      <c r="F47" s="198"/>
      <c r="G47" s="198"/>
      <c r="H47" s="199"/>
      <c r="I47" s="1">
        <v>151</v>
      </c>
      <c r="J47" s="7"/>
      <c r="K47" s="7"/>
      <c r="L47" s="7"/>
      <c r="M47" s="7"/>
    </row>
    <row r="48" spans="1:13" ht="12.75">
      <c r="A48" s="197" t="s">
        <v>237</v>
      </c>
      <c r="B48" s="198"/>
      <c r="C48" s="198"/>
      <c r="D48" s="198"/>
      <c r="E48" s="198"/>
      <c r="F48" s="198"/>
      <c r="G48" s="198"/>
      <c r="H48" s="199"/>
      <c r="I48" s="1">
        <v>152</v>
      </c>
      <c r="J48" s="53">
        <f>J44-J47</f>
        <v>19617060</v>
      </c>
      <c r="K48" s="53">
        <f>K44-K47</f>
        <v>9511473</v>
      </c>
      <c r="L48" s="53">
        <f>L44-L47</f>
        <v>11016851</v>
      </c>
      <c r="M48" s="53">
        <f>M44-M47</f>
        <v>-1885665</v>
      </c>
    </row>
    <row r="49" spans="1:13" ht="12.75">
      <c r="A49" s="217" t="s">
        <v>192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3">
        <f>IF(J48&gt;0,J48,0)</f>
        <v>19617060</v>
      </c>
      <c r="K49" s="53">
        <f>IF(K48&gt;0,K48,0)</f>
        <v>9511473</v>
      </c>
      <c r="L49" s="53">
        <f>IF(L48&gt;0,L48,0)</f>
        <v>11016851</v>
      </c>
      <c r="M49" s="53">
        <f>IF(M48&gt;0,M48,0)</f>
        <v>0</v>
      </c>
    </row>
    <row r="50" spans="1:13" ht="12.75">
      <c r="A50" s="241" t="s">
        <v>220</v>
      </c>
      <c r="B50" s="242"/>
      <c r="C50" s="242"/>
      <c r="D50" s="242"/>
      <c r="E50" s="242"/>
      <c r="F50" s="242"/>
      <c r="G50" s="242"/>
      <c r="H50" s="243"/>
      <c r="I50" s="2">
        <v>154</v>
      </c>
      <c r="J50" s="53"/>
      <c r="K50" s="61"/>
      <c r="L50" s="61"/>
      <c r="M50" s="61"/>
    </row>
    <row r="51" spans="1:13" ht="12.75" customHeight="1">
      <c r="A51" s="214" t="s">
        <v>311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</row>
    <row r="52" spans="1:13" ht="12.75" customHeight="1">
      <c r="A52" s="194" t="s">
        <v>187</v>
      </c>
      <c r="B52" s="195"/>
      <c r="C52" s="195"/>
      <c r="D52" s="195"/>
      <c r="E52" s="195"/>
      <c r="F52" s="195"/>
      <c r="G52" s="195"/>
      <c r="H52" s="195"/>
      <c r="I52" s="55"/>
      <c r="J52" s="55"/>
      <c r="K52" s="55"/>
      <c r="L52" s="55"/>
      <c r="M52" s="62"/>
    </row>
    <row r="53" spans="1:13" ht="12.75">
      <c r="A53" s="238" t="s">
        <v>234</v>
      </c>
      <c r="B53" s="239"/>
      <c r="C53" s="239"/>
      <c r="D53" s="239"/>
      <c r="E53" s="239"/>
      <c r="F53" s="239"/>
      <c r="G53" s="239"/>
      <c r="H53" s="240"/>
      <c r="I53" s="1">
        <v>155</v>
      </c>
      <c r="J53" s="7"/>
      <c r="K53" s="7"/>
      <c r="L53" s="7"/>
      <c r="M53" s="7"/>
    </row>
    <row r="54" spans="1:13" ht="12.75">
      <c r="A54" s="238" t="s">
        <v>235</v>
      </c>
      <c r="B54" s="239"/>
      <c r="C54" s="239"/>
      <c r="D54" s="239"/>
      <c r="E54" s="239"/>
      <c r="F54" s="239"/>
      <c r="G54" s="239"/>
      <c r="H54" s="240"/>
      <c r="I54" s="1">
        <v>156</v>
      </c>
      <c r="J54" s="8"/>
      <c r="K54" s="8"/>
      <c r="L54" s="8"/>
      <c r="M54" s="8"/>
    </row>
    <row r="55" spans="1:13" ht="12.75" customHeight="1">
      <c r="A55" s="214" t="s">
        <v>189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</row>
    <row r="56" spans="1:13" ht="12.75">
      <c r="A56" s="194" t="s">
        <v>204</v>
      </c>
      <c r="B56" s="195"/>
      <c r="C56" s="195"/>
      <c r="D56" s="195"/>
      <c r="E56" s="195"/>
      <c r="F56" s="195"/>
      <c r="G56" s="195"/>
      <c r="H56" s="196"/>
      <c r="I56" s="9">
        <v>157</v>
      </c>
      <c r="J56" s="6">
        <v>19617060</v>
      </c>
      <c r="K56" s="6">
        <v>9511473</v>
      </c>
      <c r="L56" s="6">
        <v>11016851</v>
      </c>
      <c r="M56" s="6">
        <v>-1885665</v>
      </c>
    </row>
    <row r="57" spans="1:13" ht="12.75">
      <c r="A57" s="197" t="s">
        <v>221</v>
      </c>
      <c r="B57" s="198"/>
      <c r="C57" s="198"/>
      <c r="D57" s="198"/>
      <c r="E57" s="198"/>
      <c r="F57" s="198"/>
      <c r="G57" s="198"/>
      <c r="H57" s="199"/>
      <c r="I57" s="1">
        <v>158</v>
      </c>
      <c r="J57" s="53">
        <f>SUM(J58:J64)</f>
        <v>0</v>
      </c>
      <c r="K57" s="53">
        <f>SUM(K58:K64)</f>
        <v>0</v>
      </c>
      <c r="L57" s="53"/>
      <c r="M57" s="53">
        <f>SUM(M58:M64)</f>
        <v>0</v>
      </c>
    </row>
    <row r="58" spans="1:13" ht="12.75">
      <c r="A58" s="197" t="s">
        <v>228</v>
      </c>
      <c r="B58" s="198"/>
      <c r="C58" s="198"/>
      <c r="D58" s="198"/>
      <c r="E58" s="198"/>
      <c r="F58" s="198"/>
      <c r="G58" s="198"/>
      <c r="H58" s="199"/>
      <c r="I58" s="1">
        <v>159</v>
      </c>
      <c r="J58" s="7"/>
      <c r="K58" s="7"/>
      <c r="L58" s="7"/>
      <c r="M58" s="7"/>
    </row>
    <row r="59" spans="1:13" ht="12.75">
      <c r="A59" s="197" t="s">
        <v>229</v>
      </c>
      <c r="B59" s="198"/>
      <c r="C59" s="198"/>
      <c r="D59" s="198"/>
      <c r="E59" s="198"/>
      <c r="F59" s="198"/>
      <c r="G59" s="198"/>
      <c r="H59" s="199"/>
      <c r="I59" s="1">
        <v>160</v>
      </c>
      <c r="J59" s="7"/>
      <c r="K59" s="7"/>
      <c r="L59" s="7"/>
      <c r="M59" s="7"/>
    </row>
    <row r="60" spans="1:13" ht="12.75">
      <c r="A60" s="197" t="s">
        <v>45</v>
      </c>
      <c r="B60" s="198"/>
      <c r="C60" s="198"/>
      <c r="D60" s="198"/>
      <c r="E60" s="198"/>
      <c r="F60" s="198"/>
      <c r="G60" s="198"/>
      <c r="H60" s="199"/>
      <c r="I60" s="1">
        <v>161</v>
      </c>
      <c r="J60" s="7"/>
      <c r="K60" s="7"/>
      <c r="L60" s="7"/>
      <c r="M60" s="7"/>
    </row>
    <row r="61" spans="1:13" ht="12.75">
      <c r="A61" s="197" t="s">
        <v>230</v>
      </c>
      <c r="B61" s="198"/>
      <c r="C61" s="198"/>
      <c r="D61" s="198"/>
      <c r="E61" s="198"/>
      <c r="F61" s="198"/>
      <c r="G61" s="198"/>
      <c r="H61" s="199"/>
      <c r="I61" s="1">
        <v>162</v>
      </c>
      <c r="J61" s="7"/>
      <c r="K61" s="7"/>
      <c r="L61" s="7"/>
      <c r="M61" s="7"/>
    </row>
    <row r="62" spans="1:13" ht="12.75">
      <c r="A62" s="197" t="s">
        <v>231</v>
      </c>
      <c r="B62" s="198"/>
      <c r="C62" s="198"/>
      <c r="D62" s="198"/>
      <c r="E62" s="198"/>
      <c r="F62" s="198"/>
      <c r="G62" s="198"/>
      <c r="H62" s="199"/>
      <c r="I62" s="1">
        <v>163</v>
      </c>
      <c r="J62" s="7"/>
      <c r="K62" s="7"/>
      <c r="L62" s="7"/>
      <c r="M62" s="7"/>
    </row>
    <row r="63" spans="1:13" ht="12.75">
      <c r="A63" s="197" t="s">
        <v>232</v>
      </c>
      <c r="B63" s="198"/>
      <c r="C63" s="198"/>
      <c r="D63" s="198"/>
      <c r="E63" s="198"/>
      <c r="F63" s="198"/>
      <c r="G63" s="198"/>
      <c r="H63" s="199"/>
      <c r="I63" s="1">
        <v>164</v>
      </c>
      <c r="J63" s="7"/>
      <c r="K63" s="7"/>
      <c r="L63" s="7"/>
      <c r="M63" s="7"/>
    </row>
    <row r="64" spans="1:13" ht="12.75">
      <c r="A64" s="197" t="s">
        <v>233</v>
      </c>
      <c r="B64" s="198"/>
      <c r="C64" s="198"/>
      <c r="D64" s="198"/>
      <c r="E64" s="198"/>
      <c r="F64" s="198"/>
      <c r="G64" s="198"/>
      <c r="H64" s="199"/>
      <c r="I64" s="1">
        <v>165</v>
      </c>
      <c r="J64" s="7"/>
      <c r="K64" s="7"/>
      <c r="L64" s="7"/>
      <c r="M64" s="7"/>
    </row>
    <row r="65" spans="1:13" ht="12.75">
      <c r="A65" s="197" t="s">
        <v>222</v>
      </c>
      <c r="B65" s="198"/>
      <c r="C65" s="198"/>
      <c r="D65" s="198"/>
      <c r="E65" s="198"/>
      <c r="F65" s="198"/>
      <c r="G65" s="198"/>
      <c r="H65" s="199"/>
      <c r="I65" s="1">
        <v>166</v>
      </c>
      <c r="J65" s="7"/>
      <c r="K65" s="7"/>
      <c r="L65" s="7"/>
      <c r="M65" s="7"/>
    </row>
    <row r="66" spans="1:13" ht="12.75">
      <c r="A66" s="197" t="s">
        <v>193</v>
      </c>
      <c r="B66" s="198"/>
      <c r="C66" s="198"/>
      <c r="D66" s="198"/>
      <c r="E66" s="198"/>
      <c r="F66" s="198"/>
      <c r="G66" s="198"/>
      <c r="H66" s="199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197" t="s">
        <v>194</v>
      </c>
      <c r="B67" s="198"/>
      <c r="C67" s="198"/>
      <c r="D67" s="198"/>
      <c r="E67" s="198"/>
      <c r="F67" s="198"/>
      <c r="G67" s="198"/>
      <c r="H67" s="199"/>
      <c r="I67" s="1">
        <v>168</v>
      </c>
      <c r="J67" s="61">
        <f>J56+J66</f>
        <v>19617060</v>
      </c>
      <c r="K67" s="61">
        <f>K56+K66</f>
        <v>9511473</v>
      </c>
      <c r="L67" s="61">
        <f>L56+L66</f>
        <v>11016851</v>
      </c>
      <c r="M67" s="61">
        <f>M56+M66</f>
        <v>-1885665</v>
      </c>
    </row>
    <row r="68" spans="1:13" ht="12.75" customHeight="1">
      <c r="A68" s="248" t="s">
        <v>312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</row>
    <row r="69" spans="1:13" ht="12.75" customHeight="1">
      <c r="A69" s="250" t="s">
        <v>188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</row>
    <row r="70" spans="1:13" ht="12.75">
      <c r="A70" s="238" t="s">
        <v>234</v>
      </c>
      <c r="B70" s="239"/>
      <c r="C70" s="239"/>
      <c r="D70" s="239"/>
      <c r="E70" s="239"/>
      <c r="F70" s="239"/>
      <c r="G70" s="239"/>
      <c r="H70" s="240"/>
      <c r="I70" s="1">
        <v>169</v>
      </c>
      <c r="J70" s="7"/>
      <c r="K70" s="7"/>
      <c r="L70" s="7"/>
      <c r="M70" s="7"/>
    </row>
    <row r="71" spans="1:13" ht="12.75">
      <c r="A71" s="245" t="s">
        <v>235</v>
      </c>
      <c r="B71" s="246"/>
      <c r="C71" s="246"/>
      <c r="D71" s="246"/>
      <c r="E71" s="246"/>
      <c r="F71" s="246"/>
      <c r="G71" s="246"/>
      <c r="H71" s="247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 horizontalCentered="1"/>
  <pageMargins left="0.35433070866141736" right="0.35433070866141736" top="0.3937007874015748" bottom="0.3937007874015748" header="0" footer="0"/>
  <pageSetup horizontalDpi="600" verticalDpi="600" orientation="landscape" paperSize="9" scale="110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164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6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2" t="s">
        <v>7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318</v>
      </c>
      <c r="K4" s="67" t="s">
        <v>319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8">
        <v>2</v>
      </c>
      <c r="J5" s="69" t="s">
        <v>283</v>
      </c>
      <c r="K5" s="69" t="s">
        <v>284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40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 ht="12.75">
      <c r="A8" s="208" t="s">
        <v>41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42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43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44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208" t="s">
        <v>51</v>
      </c>
      <c r="B12" s="209"/>
      <c r="C12" s="209"/>
      <c r="D12" s="209"/>
      <c r="E12" s="209"/>
      <c r="F12" s="209"/>
      <c r="G12" s="209"/>
      <c r="H12" s="209"/>
      <c r="I12" s="1">
        <v>6</v>
      </c>
      <c r="J12" s="5"/>
      <c r="K12" s="7"/>
    </row>
    <row r="13" spans="1:11" ht="12.75">
      <c r="A13" s="197" t="s">
        <v>157</v>
      </c>
      <c r="B13" s="198"/>
      <c r="C13" s="198"/>
      <c r="D13" s="198"/>
      <c r="E13" s="198"/>
      <c r="F13" s="198"/>
      <c r="G13" s="198"/>
      <c r="H13" s="198"/>
      <c r="I13" s="1">
        <v>7</v>
      </c>
      <c r="J13" s="64">
        <f>SUM(J7:J12)</f>
        <v>0</v>
      </c>
      <c r="K13" s="53">
        <f>SUM(K7:K12)</f>
        <v>0</v>
      </c>
    </row>
    <row r="14" spans="1:11" ht="12.75">
      <c r="A14" s="208" t="s">
        <v>52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53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54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55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197" t="s">
        <v>158</v>
      </c>
      <c r="B18" s="198"/>
      <c r="C18" s="198"/>
      <c r="D18" s="198"/>
      <c r="E18" s="198"/>
      <c r="F18" s="198"/>
      <c r="G18" s="198"/>
      <c r="H18" s="198"/>
      <c r="I18" s="1">
        <v>12</v>
      </c>
      <c r="J18" s="64">
        <f>SUM(J14:J17)</f>
        <v>0</v>
      </c>
      <c r="K18" s="53">
        <f>SUM(K14:K17)</f>
        <v>0</v>
      </c>
    </row>
    <row r="19" spans="1:11" ht="12.75">
      <c r="A19" s="197" t="s">
        <v>36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12.75">
      <c r="A20" s="197" t="s">
        <v>37</v>
      </c>
      <c r="B20" s="198"/>
      <c r="C20" s="198"/>
      <c r="D20" s="198"/>
      <c r="E20" s="198"/>
      <c r="F20" s="198"/>
      <c r="G20" s="198"/>
      <c r="H20" s="198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214" t="s">
        <v>159</v>
      </c>
      <c r="B21" s="225"/>
      <c r="C21" s="225"/>
      <c r="D21" s="225"/>
      <c r="E21" s="225"/>
      <c r="F21" s="225"/>
      <c r="G21" s="225"/>
      <c r="H21" s="225"/>
      <c r="I21" s="259"/>
      <c r="J21" s="259"/>
      <c r="K21" s="260"/>
    </row>
    <row r="22" spans="1:11" ht="12.75">
      <c r="A22" s="208" t="s">
        <v>178</v>
      </c>
      <c r="B22" s="209"/>
      <c r="C22" s="209"/>
      <c r="D22" s="209"/>
      <c r="E22" s="209"/>
      <c r="F22" s="209"/>
      <c r="G22" s="209"/>
      <c r="H22" s="209"/>
      <c r="I22" s="1">
        <v>15</v>
      </c>
      <c r="J22" s="5"/>
      <c r="K22" s="7"/>
    </row>
    <row r="23" spans="1:11" ht="12.75">
      <c r="A23" s="208" t="s">
        <v>179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180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181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182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197" t="s">
        <v>168</v>
      </c>
      <c r="B27" s="198"/>
      <c r="C27" s="198"/>
      <c r="D27" s="198"/>
      <c r="E27" s="198"/>
      <c r="F27" s="198"/>
      <c r="G27" s="198"/>
      <c r="H27" s="198"/>
      <c r="I27" s="1">
        <v>20</v>
      </c>
      <c r="J27" s="64">
        <f>SUM(J22:J26)</f>
        <v>0</v>
      </c>
      <c r="K27" s="53">
        <f>SUM(K22:K26)</f>
        <v>0</v>
      </c>
    </row>
    <row r="28" spans="1:11" ht="12.75">
      <c r="A28" s="208" t="s">
        <v>115</v>
      </c>
      <c r="B28" s="209"/>
      <c r="C28" s="209"/>
      <c r="D28" s="209"/>
      <c r="E28" s="209"/>
      <c r="F28" s="209"/>
      <c r="G28" s="209"/>
      <c r="H28" s="209"/>
      <c r="I28" s="1">
        <v>21</v>
      </c>
      <c r="J28" s="5"/>
      <c r="K28" s="7"/>
    </row>
    <row r="29" spans="1:11" ht="12.75">
      <c r="A29" s="208" t="s">
        <v>116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16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197" t="s">
        <v>5</v>
      </c>
      <c r="B31" s="198"/>
      <c r="C31" s="198"/>
      <c r="D31" s="198"/>
      <c r="E31" s="198"/>
      <c r="F31" s="198"/>
      <c r="G31" s="198"/>
      <c r="H31" s="198"/>
      <c r="I31" s="1">
        <v>24</v>
      </c>
      <c r="J31" s="64">
        <f>SUM(J28:J30)</f>
        <v>0</v>
      </c>
      <c r="K31" s="53">
        <f>SUM(K28:K30)</f>
        <v>0</v>
      </c>
    </row>
    <row r="32" spans="1:11" ht="12.75">
      <c r="A32" s="197" t="s">
        <v>38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197" t="s">
        <v>39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IF(J31&gt;J27,J31-J27,0)</f>
        <v>0</v>
      </c>
      <c r="K33" s="53">
        <f>IF(K31&gt;K27,K31-K27,0)</f>
        <v>0</v>
      </c>
    </row>
    <row r="34" spans="1:11" ht="12.75">
      <c r="A34" s="214" t="s">
        <v>160</v>
      </c>
      <c r="B34" s="225"/>
      <c r="C34" s="225"/>
      <c r="D34" s="225"/>
      <c r="E34" s="225"/>
      <c r="F34" s="225"/>
      <c r="G34" s="225"/>
      <c r="H34" s="225"/>
      <c r="I34" s="259"/>
      <c r="J34" s="259"/>
      <c r="K34" s="260"/>
    </row>
    <row r="35" spans="1:11" ht="12.75">
      <c r="A35" s="208" t="s">
        <v>174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/>
      <c r="K35" s="7"/>
    </row>
    <row r="36" spans="1:11" ht="12.75">
      <c r="A36" s="208" t="s">
        <v>29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30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197" t="s">
        <v>68</v>
      </c>
      <c r="B38" s="198"/>
      <c r="C38" s="198"/>
      <c r="D38" s="198"/>
      <c r="E38" s="198"/>
      <c r="F38" s="198"/>
      <c r="G38" s="198"/>
      <c r="H38" s="198"/>
      <c r="I38" s="1">
        <v>30</v>
      </c>
      <c r="J38" s="64">
        <f>SUM(J35:J37)</f>
        <v>0</v>
      </c>
      <c r="K38" s="53">
        <f>SUM(K35:K37)</f>
        <v>0</v>
      </c>
    </row>
    <row r="39" spans="1:11" ht="12.75">
      <c r="A39" s="208" t="s">
        <v>31</v>
      </c>
      <c r="B39" s="209"/>
      <c r="C39" s="209"/>
      <c r="D39" s="209"/>
      <c r="E39" s="209"/>
      <c r="F39" s="209"/>
      <c r="G39" s="209"/>
      <c r="H39" s="209"/>
      <c r="I39" s="1">
        <v>31</v>
      </c>
      <c r="J39" s="5"/>
      <c r="K39" s="7"/>
    </row>
    <row r="40" spans="1:11" ht="12.75">
      <c r="A40" s="208" t="s">
        <v>32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33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34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35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197" t="s">
        <v>69</v>
      </c>
      <c r="B44" s="198"/>
      <c r="C44" s="198"/>
      <c r="D44" s="198"/>
      <c r="E44" s="198"/>
      <c r="F44" s="198"/>
      <c r="G44" s="198"/>
      <c r="H44" s="198"/>
      <c r="I44" s="1">
        <v>36</v>
      </c>
      <c r="J44" s="64">
        <f>SUM(J39:J43)</f>
        <v>0</v>
      </c>
      <c r="K44" s="53">
        <f>SUM(K39:K43)</f>
        <v>0</v>
      </c>
    </row>
    <row r="45" spans="1:11" ht="12.75">
      <c r="A45" s="197" t="s">
        <v>17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197" t="s">
        <v>18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08" t="s">
        <v>70</v>
      </c>
      <c r="B47" s="209"/>
      <c r="C47" s="209"/>
      <c r="D47" s="209"/>
      <c r="E47" s="209"/>
      <c r="F47" s="209"/>
      <c r="G47" s="209"/>
      <c r="H47" s="209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8" t="s">
        <v>71</v>
      </c>
      <c r="B48" s="209"/>
      <c r="C48" s="209"/>
      <c r="D48" s="209"/>
      <c r="E48" s="209"/>
      <c r="F48" s="209"/>
      <c r="G48" s="209"/>
      <c r="H48" s="209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0</v>
      </c>
    </row>
    <row r="49" spans="1:11" ht="12.75">
      <c r="A49" s="208" t="s">
        <v>161</v>
      </c>
      <c r="B49" s="209"/>
      <c r="C49" s="209"/>
      <c r="D49" s="209"/>
      <c r="E49" s="209"/>
      <c r="F49" s="209"/>
      <c r="G49" s="209"/>
      <c r="H49" s="209"/>
      <c r="I49" s="1">
        <v>41</v>
      </c>
      <c r="J49" s="5"/>
      <c r="K49" s="7"/>
    </row>
    <row r="50" spans="1:11" ht="12.75">
      <c r="A50" s="208" t="s">
        <v>175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/>
      <c r="K50" s="7"/>
    </row>
    <row r="51" spans="1:11" ht="12.75">
      <c r="A51" s="208" t="s">
        <v>176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/>
      <c r="K51" s="7"/>
    </row>
    <row r="52" spans="1:11" ht="12.75">
      <c r="A52" s="230" t="s">
        <v>177</v>
      </c>
      <c r="B52" s="231"/>
      <c r="C52" s="231"/>
      <c r="D52" s="231"/>
      <c r="E52" s="231"/>
      <c r="F52" s="231"/>
      <c r="G52" s="231"/>
      <c r="H52" s="231"/>
      <c r="I52" s="4">
        <v>44</v>
      </c>
      <c r="J52" s="65">
        <f>J49+J50-J51</f>
        <v>0</v>
      </c>
      <c r="K52" s="61">
        <f>K49+K50-K51</f>
        <v>0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view="pageBreakPreview" zoomScale="152" zoomScaleSheetLayoutView="152" zoomScalePageLayoutView="0" workbookViewId="0" topLeftCell="A1">
      <selection activeCell="P10" sqref="P10"/>
    </sheetView>
  </sheetViews>
  <sheetFormatPr defaultColWidth="9.140625" defaultRowHeight="12.75"/>
  <cols>
    <col min="1" max="6" width="9.140625" style="52" customWidth="1"/>
    <col min="7" max="7" width="8.57421875" style="52" customWidth="1"/>
    <col min="8" max="8" width="3.28125" style="52" hidden="1" customWidth="1"/>
    <col min="9" max="10" width="9.140625" style="52" customWidth="1"/>
    <col min="11" max="11" width="12.57421875" style="52" customWidth="1"/>
    <col min="12" max="16384" width="9.140625" style="52" customWidth="1"/>
  </cols>
  <sheetData>
    <row r="1" spans="1:11" ht="12.75" customHeight="1">
      <c r="A1" s="255" t="s">
        <v>197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62" t="s">
        <v>341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61" t="s">
        <v>330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318</v>
      </c>
      <c r="K4" s="67" t="s">
        <v>319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72">
        <v>2</v>
      </c>
      <c r="J5" s="73" t="s">
        <v>283</v>
      </c>
      <c r="K5" s="73" t="s">
        <v>284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199</v>
      </c>
      <c r="B7" s="209"/>
      <c r="C7" s="209"/>
      <c r="D7" s="209"/>
      <c r="E7" s="209"/>
      <c r="F7" s="209"/>
      <c r="G7" s="209"/>
      <c r="H7" s="209"/>
      <c r="I7" s="1">
        <v>1</v>
      </c>
      <c r="J7" s="7">
        <v>83035725</v>
      </c>
      <c r="K7" s="7">
        <v>78483815</v>
      </c>
    </row>
    <row r="8" spans="1:11" ht="12.75">
      <c r="A8" s="208" t="s">
        <v>119</v>
      </c>
      <c r="B8" s="209"/>
      <c r="C8" s="209"/>
      <c r="D8" s="209"/>
      <c r="E8" s="209"/>
      <c r="F8" s="209"/>
      <c r="G8" s="209"/>
      <c r="H8" s="209"/>
      <c r="I8" s="1">
        <v>2</v>
      </c>
      <c r="J8" s="7"/>
      <c r="K8" s="7"/>
    </row>
    <row r="9" spans="1:11" ht="12.75">
      <c r="A9" s="208" t="s">
        <v>120</v>
      </c>
      <c r="B9" s="209"/>
      <c r="C9" s="209"/>
      <c r="D9" s="209"/>
      <c r="E9" s="209"/>
      <c r="F9" s="209"/>
      <c r="G9" s="209"/>
      <c r="H9" s="209"/>
      <c r="I9" s="1">
        <v>3</v>
      </c>
      <c r="J9" s="7">
        <v>112711</v>
      </c>
      <c r="K9" s="7">
        <v>100918</v>
      </c>
    </row>
    <row r="10" spans="1:11" ht="12.75">
      <c r="A10" s="208" t="s">
        <v>121</v>
      </c>
      <c r="B10" s="209"/>
      <c r="C10" s="209"/>
      <c r="D10" s="209"/>
      <c r="E10" s="209"/>
      <c r="F10" s="209"/>
      <c r="G10" s="209"/>
      <c r="H10" s="209"/>
      <c r="I10" s="1">
        <v>4</v>
      </c>
      <c r="J10" s="7">
        <v>18399</v>
      </c>
      <c r="K10" s="7">
        <v>21441</v>
      </c>
    </row>
    <row r="11" spans="1:11" ht="12.75">
      <c r="A11" s="208" t="s">
        <v>122</v>
      </c>
      <c r="B11" s="209"/>
      <c r="C11" s="209"/>
      <c r="D11" s="209"/>
      <c r="E11" s="209"/>
      <c r="F11" s="209"/>
      <c r="G11" s="209"/>
      <c r="H11" s="209"/>
      <c r="I11" s="1">
        <v>5</v>
      </c>
      <c r="J11" s="7">
        <v>564135</v>
      </c>
      <c r="K11" s="7">
        <v>951673</v>
      </c>
    </row>
    <row r="12" spans="1:11" ht="12.75">
      <c r="A12" s="197" t="s">
        <v>198</v>
      </c>
      <c r="B12" s="198"/>
      <c r="C12" s="198"/>
      <c r="D12" s="198"/>
      <c r="E12" s="198"/>
      <c r="F12" s="198"/>
      <c r="G12" s="198"/>
      <c r="H12" s="198"/>
      <c r="I12" s="1">
        <v>6</v>
      </c>
      <c r="J12" s="53">
        <f>SUM(J7:J11)</f>
        <v>83730970</v>
      </c>
      <c r="K12" s="53">
        <f>SUM(K7:K11)</f>
        <v>79557847</v>
      </c>
    </row>
    <row r="13" spans="1:11" ht="12.75">
      <c r="A13" s="208" t="s">
        <v>123</v>
      </c>
      <c r="B13" s="209"/>
      <c r="C13" s="209"/>
      <c r="D13" s="209"/>
      <c r="E13" s="209"/>
      <c r="F13" s="209"/>
      <c r="G13" s="209"/>
      <c r="H13" s="209"/>
      <c r="I13" s="1">
        <v>7</v>
      </c>
      <c r="J13" s="7">
        <v>54627181</v>
      </c>
      <c r="K13" s="7">
        <v>44688262</v>
      </c>
    </row>
    <row r="14" spans="1:11" ht="12.75">
      <c r="A14" s="208" t="s">
        <v>124</v>
      </c>
      <c r="B14" s="209"/>
      <c r="C14" s="209"/>
      <c r="D14" s="209"/>
      <c r="E14" s="209"/>
      <c r="F14" s="209"/>
      <c r="G14" s="209"/>
      <c r="H14" s="209"/>
      <c r="I14" s="1">
        <v>8</v>
      </c>
      <c r="J14" s="7">
        <v>28191508</v>
      </c>
      <c r="K14" s="7">
        <v>28780550</v>
      </c>
    </row>
    <row r="15" spans="1:11" ht="12.75">
      <c r="A15" s="208" t="s">
        <v>125</v>
      </c>
      <c r="B15" s="209"/>
      <c r="C15" s="209"/>
      <c r="D15" s="209"/>
      <c r="E15" s="209"/>
      <c r="F15" s="209"/>
      <c r="G15" s="209"/>
      <c r="H15" s="209"/>
      <c r="I15" s="1">
        <v>9</v>
      </c>
      <c r="J15" s="7">
        <v>536912</v>
      </c>
      <c r="K15" s="7">
        <v>573988</v>
      </c>
    </row>
    <row r="16" spans="1:11" ht="12.75">
      <c r="A16" s="208" t="s">
        <v>126</v>
      </c>
      <c r="B16" s="209"/>
      <c r="C16" s="209"/>
      <c r="D16" s="209"/>
      <c r="E16" s="209"/>
      <c r="F16" s="209"/>
      <c r="G16" s="209"/>
      <c r="H16" s="209"/>
      <c r="I16" s="1">
        <v>10</v>
      </c>
      <c r="J16" s="7">
        <v>426573</v>
      </c>
      <c r="K16" s="7">
        <v>147141</v>
      </c>
    </row>
    <row r="17" spans="1:11" ht="12.75">
      <c r="A17" s="208" t="s">
        <v>127</v>
      </c>
      <c r="B17" s="209"/>
      <c r="C17" s="209"/>
      <c r="D17" s="209"/>
      <c r="E17" s="209"/>
      <c r="F17" s="209"/>
      <c r="G17" s="209"/>
      <c r="H17" s="209"/>
      <c r="I17" s="1">
        <v>11</v>
      </c>
      <c r="J17" s="7">
        <v>1229264</v>
      </c>
      <c r="K17" s="7">
        <v>3869121</v>
      </c>
    </row>
    <row r="18" spans="1:11" ht="12.75">
      <c r="A18" s="208" t="s">
        <v>128</v>
      </c>
      <c r="B18" s="209"/>
      <c r="C18" s="209"/>
      <c r="D18" s="209"/>
      <c r="E18" s="209"/>
      <c r="F18" s="209"/>
      <c r="G18" s="209"/>
      <c r="H18" s="209"/>
      <c r="I18" s="1">
        <v>12</v>
      </c>
      <c r="J18" s="7">
        <v>618305</v>
      </c>
      <c r="K18" s="7">
        <v>716598</v>
      </c>
    </row>
    <row r="19" spans="1:11" ht="12.75">
      <c r="A19" s="197" t="s">
        <v>47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SUM(J13:J18)</f>
        <v>85629743</v>
      </c>
      <c r="K19" s="53">
        <f>SUM(K13:K18)</f>
        <v>78775660</v>
      </c>
    </row>
    <row r="20" spans="1:11" ht="12.75">
      <c r="A20" s="197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4">
        <f>IF(J12&gt;J19,J12-J19,0)</f>
        <v>0</v>
      </c>
      <c r="K20" s="53">
        <f>IF(K12&gt;K19,K12-K19,0)</f>
        <v>782187</v>
      </c>
    </row>
    <row r="21" spans="1:11" ht="12.75">
      <c r="A21" s="211" t="s">
        <v>109</v>
      </c>
      <c r="B21" s="266"/>
      <c r="C21" s="266"/>
      <c r="D21" s="266"/>
      <c r="E21" s="266"/>
      <c r="F21" s="266"/>
      <c r="G21" s="266"/>
      <c r="H21" s="267"/>
      <c r="I21" s="1">
        <v>15</v>
      </c>
      <c r="J21" s="64">
        <f>IF(J19&gt;J12,J19-J12,0)</f>
        <v>1898773</v>
      </c>
      <c r="K21" s="53">
        <f>IF(K19&gt;K12,K19-K12,0)</f>
        <v>0</v>
      </c>
    </row>
    <row r="22" spans="1:11" ht="12.75">
      <c r="A22" s="214" t="s">
        <v>159</v>
      </c>
      <c r="B22" s="225"/>
      <c r="C22" s="225"/>
      <c r="D22" s="225"/>
      <c r="E22" s="225"/>
      <c r="F22" s="225"/>
      <c r="G22" s="225"/>
      <c r="H22" s="225"/>
      <c r="I22" s="259"/>
      <c r="J22" s="259"/>
      <c r="K22" s="260"/>
    </row>
    <row r="23" spans="1:11" ht="12.75">
      <c r="A23" s="208" t="s">
        <v>165</v>
      </c>
      <c r="B23" s="209"/>
      <c r="C23" s="209"/>
      <c r="D23" s="209"/>
      <c r="E23" s="209"/>
      <c r="F23" s="209"/>
      <c r="G23" s="209"/>
      <c r="H23" s="209"/>
      <c r="I23" s="1">
        <v>16</v>
      </c>
      <c r="J23" s="7">
        <v>40145</v>
      </c>
      <c r="K23" s="7">
        <v>68328</v>
      </c>
    </row>
    <row r="24" spans="1:11" ht="12.75">
      <c r="A24" s="208" t="s">
        <v>166</v>
      </c>
      <c r="B24" s="209"/>
      <c r="C24" s="209"/>
      <c r="D24" s="209"/>
      <c r="E24" s="209"/>
      <c r="F24" s="209"/>
      <c r="G24" s="209"/>
      <c r="H24" s="209"/>
      <c r="I24" s="1">
        <v>17</v>
      </c>
      <c r="J24" s="7"/>
      <c r="K24" s="7"/>
    </row>
    <row r="25" spans="1:11" ht="12.75">
      <c r="A25" s="208" t="s">
        <v>320</v>
      </c>
      <c r="B25" s="209"/>
      <c r="C25" s="209"/>
      <c r="D25" s="209"/>
      <c r="E25" s="209"/>
      <c r="F25" s="209"/>
      <c r="G25" s="209"/>
      <c r="H25" s="209"/>
      <c r="I25" s="1">
        <v>18</v>
      </c>
      <c r="J25" s="7">
        <v>1417</v>
      </c>
      <c r="K25" s="7">
        <v>4756</v>
      </c>
    </row>
    <row r="26" spans="1:11" ht="12.75">
      <c r="A26" s="208" t="s">
        <v>321</v>
      </c>
      <c r="B26" s="209"/>
      <c r="C26" s="209"/>
      <c r="D26" s="209"/>
      <c r="E26" s="209"/>
      <c r="F26" s="209"/>
      <c r="G26" s="209"/>
      <c r="H26" s="209"/>
      <c r="I26" s="1">
        <v>19</v>
      </c>
      <c r="J26" s="7">
        <v>8155119</v>
      </c>
      <c r="K26" s="7">
        <v>11402746</v>
      </c>
    </row>
    <row r="27" spans="1:11" ht="12.75">
      <c r="A27" s="208" t="s">
        <v>167</v>
      </c>
      <c r="B27" s="209"/>
      <c r="C27" s="209"/>
      <c r="D27" s="209"/>
      <c r="E27" s="209"/>
      <c r="F27" s="209"/>
      <c r="G27" s="209"/>
      <c r="H27" s="209"/>
      <c r="I27" s="1">
        <v>20</v>
      </c>
      <c r="J27" s="7"/>
      <c r="K27" s="7"/>
    </row>
    <row r="28" spans="1:11" ht="12.75">
      <c r="A28" s="197" t="s">
        <v>114</v>
      </c>
      <c r="B28" s="198"/>
      <c r="C28" s="198"/>
      <c r="D28" s="198"/>
      <c r="E28" s="198"/>
      <c r="F28" s="198"/>
      <c r="G28" s="198"/>
      <c r="H28" s="198"/>
      <c r="I28" s="1">
        <v>21</v>
      </c>
      <c r="J28" s="64">
        <f>SUM(J23:J27)</f>
        <v>8196681</v>
      </c>
      <c r="K28" s="53">
        <f>SUM(K23:K27)</f>
        <v>11475830</v>
      </c>
    </row>
    <row r="29" spans="1:11" ht="12.75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7">
        <v>937418</v>
      </c>
      <c r="K29" s="7">
        <v>2500691</v>
      </c>
    </row>
    <row r="30" spans="1:11" ht="12.75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 ht="12.75">
      <c r="A32" s="197" t="s">
        <v>48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SUM(J29:J31)</f>
        <v>937418</v>
      </c>
      <c r="K32" s="53">
        <f>SUM(K29:K31)</f>
        <v>2500691</v>
      </c>
    </row>
    <row r="33" spans="1:11" ht="12.75">
      <c r="A33" s="197" t="s">
        <v>110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IF(J28&gt;J32,J28-J32,0)</f>
        <v>7259263</v>
      </c>
      <c r="K33" s="53">
        <f>IF(K28&gt;K32,K28-K32,0)</f>
        <v>8975139</v>
      </c>
    </row>
    <row r="34" spans="1:11" ht="12.75">
      <c r="A34" s="197" t="s">
        <v>111</v>
      </c>
      <c r="B34" s="198"/>
      <c r="C34" s="198"/>
      <c r="D34" s="198"/>
      <c r="E34" s="198"/>
      <c r="F34" s="198"/>
      <c r="G34" s="198"/>
      <c r="H34" s="198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4" t="s">
        <v>160</v>
      </c>
      <c r="B35" s="225"/>
      <c r="C35" s="225"/>
      <c r="D35" s="225"/>
      <c r="E35" s="225"/>
      <c r="F35" s="225"/>
      <c r="G35" s="225"/>
      <c r="H35" s="225"/>
      <c r="I35" s="259">
        <v>0</v>
      </c>
      <c r="J35" s="259"/>
      <c r="K35" s="260"/>
    </row>
    <row r="36" spans="1:11" ht="12.75">
      <c r="A36" s="208" t="s">
        <v>174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29</v>
      </c>
      <c r="B37" s="209"/>
      <c r="C37" s="209"/>
      <c r="D37" s="209"/>
      <c r="E37" s="209"/>
      <c r="F37" s="209"/>
      <c r="G37" s="209"/>
      <c r="H37" s="209"/>
      <c r="I37" s="1">
        <v>29</v>
      </c>
      <c r="J37" s="7">
        <v>81458</v>
      </c>
      <c r="K37" s="7">
        <v>30952</v>
      </c>
    </row>
    <row r="38" spans="1:11" ht="12.75">
      <c r="A38" s="208" t="s">
        <v>30</v>
      </c>
      <c r="B38" s="209"/>
      <c r="C38" s="209"/>
      <c r="D38" s="209"/>
      <c r="E38" s="209"/>
      <c r="F38" s="209"/>
      <c r="G38" s="209"/>
      <c r="H38" s="209"/>
      <c r="I38" s="1">
        <v>30</v>
      </c>
      <c r="J38" s="7">
        <v>111775</v>
      </c>
      <c r="K38" s="7"/>
    </row>
    <row r="39" spans="1:11" ht="12.75">
      <c r="A39" s="197" t="s">
        <v>49</v>
      </c>
      <c r="B39" s="198"/>
      <c r="C39" s="198"/>
      <c r="D39" s="198"/>
      <c r="E39" s="198"/>
      <c r="F39" s="198"/>
      <c r="G39" s="198"/>
      <c r="H39" s="198"/>
      <c r="I39" s="1">
        <v>31</v>
      </c>
      <c r="J39" s="64">
        <f>SUM(J36:J38)</f>
        <v>193233</v>
      </c>
      <c r="K39" s="53">
        <f>SUM(K36:K38)</f>
        <v>30952</v>
      </c>
    </row>
    <row r="40" spans="1:11" ht="12.75">
      <c r="A40" s="208" t="s">
        <v>31</v>
      </c>
      <c r="B40" s="209"/>
      <c r="C40" s="209"/>
      <c r="D40" s="209"/>
      <c r="E40" s="209"/>
      <c r="F40" s="209"/>
      <c r="G40" s="209"/>
      <c r="H40" s="209"/>
      <c r="I40" s="1">
        <v>32</v>
      </c>
      <c r="J40" s="7">
        <v>6715110</v>
      </c>
      <c r="K40" s="7">
        <v>4300000</v>
      </c>
    </row>
    <row r="41" spans="1:11" ht="12.75">
      <c r="A41" s="208" t="s">
        <v>32</v>
      </c>
      <c r="B41" s="209"/>
      <c r="C41" s="209"/>
      <c r="D41" s="209"/>
      <c r="E41" s="209"/>
      <c r="F41" s="209"/>
      <c r="G41" s="209"/>
      <c r="H41" s="209"/>
      <c r="I41" s="1">
        <v>33</v>
      </c>
      <c r="J41" s="7"/>
      <c r="K41" s="7"/>
    </row>
    <row r="42" spans="1:11" ht="12.75">
      <c r="A42" s="208" t="s">
        <v>33</v>
      </c>
      <c r="B42" s="209"/>
      <c r="C42" s="209"/>
      <c r="D42" s="209"/>
      <c r="E42" s="209"/>
      <c r="F42" s="209"/>
      <c r="G42" s="209"/>
      <c r="H42" s="209"/>
      <c r="I42" s="1">
        <v>34</v>
      </c>
      <c r="J42" s="7">
        <v>1264472</v>
      </c>
      <c r="K42" s="7"/>
    </row>
    <row r="43" spans="1:11" ht="12.75">
      <c r="A43" s="208" t="s">
        <v>34</v>
      </c>
      <c r="B43" s="209"/>
      <c r="C43" s="209"/>
      <c r="D43" s="209"/>
      <c r="E43" s="209"/>
      <c r="F43" s="209"/>
      <c r="G43" s="209"/>
      <c r="H43" s="209"/>
      <c r="I43" s="1">
        <v>35</v>
      </c>
      <c r="J43" s="7"/>
      <c r="K43" s="7"/>
    </row>
    <row r="44" spans="1:11" ht="12.75">
      <c r="A44" s="208" t="s">
        <v>35</v>
      </c>
      <c r="B44" s="209"/>
      <c r="C44" s="209"/>
      <c r="D44" s="209"/>
      <c r="E44" s="209"/>
      <c r="F44" s="209"/>
      <c r="G44" s="209"/>
      <c r="H44" s="209"/>
      <c r="I44" s="1">
        <v>36</v>
      </c>
      <c r="J44" s="7"/>
      <c r="K44" s="7"/>
    </row>
    <row r="45" spans="1:11" ht="12.75">
      <c r="A45" s="197" t="s">
        <v>148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SUM(J40:J44)</f>
        <v>7979582</v>
      </c>
      <c r="K45" s="53">
        <f>SUM(K40:K44)</f>
        <v>4300000</v>
      </c>
    </row>
    <row r="46" spans="1:11" ht="12.75">
      <c r="A46" s="197" t="s">
        <v>162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197" t="s">
        <v>163</v>
      </c>
      <c r="B47" s="198"/>
      <c r="C47" s="198"/>
      <c r="D47" s="198"/>
      <c r="E47" s="198"/>
      <c r="F47" s="198"/>
      <c r="G47" s="198"/>
      <c r="H47" s="198"/>
      <c r="I47" s="1">
        <v>39</v>
      </c>
      <c r="J47" s="64">
        <f>IF(J45&gt;J39,J45-J39,0)</f>
        <v>7786349</v>
      </c>
      <c r="K47" s="53">
        <f>IF(K45&gt;K39,K45-K39,0)</f>
        <v>4269048</v>
      </c>
    </row>
    <row r="48" spans="1:11" ht="12.75">
      <c r="A48" s="197" t="s">
        <v>149</v>
      </c>
      <c r="B48" s="198"/>
      <c r="C48" s="198"/>
      <c r="D48" s="198"/>
      <c r="E48" s="198"/>
      <c r="F48" s="198"/>
      <c r="G48" s="198"/>
      <c r="H48" s="198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5488278</v>
      </c>
    </row>
    <row r="49" spans="1:11" ht="12.75">
      <c r="A49" s="197" t="s">
        <v>15</v>
      </c>
      <c r="B49" s="198"/>
      <c r="C49" s="198"/>
      <c r="D49" s="198"/>
      <c r="E49" s="198"/>
      <c r="F49" s="198"/>
      <c r="G49" s="198"/>
      <c r="H49" s="198"/>
      <c r="I49" s="1">
        <v>41</v>
      </c>
      <c r="J49" s="64">
        <f>IF(J21-J20+J34-J33+J47-J46&gt;0,J21-J20+J34-J33+J47-J46,0)</f>
        <v>2425859</v>
      </c>
      <c r="K49" s="64">
        <f>IF(K21-K20+K34-K33+K47-K46&gt;0,K21-K20+K34-K33+K47-K46,0)</f>
        <v>0</v>
      </c>
    </row>
    <row r="50" spans="1:11" ht="12.75">
      <c r="A50" s="197" t="s">
        <v>161</v>
      </c>
      <c r="B50" s="198"/>
      <c r="C50" s="198"/>
      <c r="D50" s="198"/>
      <c r="E50" s="198"/>
      <c r="F50" s="198"/>
      <c r="G50" s="198"/>
      <c r="H50" s="198"/>
      <c r="I50" s="1">
        <v>42</v>
      </c>
      <c r="J50" s="5">
        <v>8923811</v>
      </c>
      <c r="K50" s="7">
        <v>6497952</v>
      </c>
    </row>
    <row r="51" spans="1:11" ht="12.75">
      <c r="A51" s="197" t="s">
        <v>175</v>
      </c>
      <c r="B51" s="198"/>
      <c r="C51" s="198"/>
      <c r="D51" s="198"/>
      <c r="E51" s="198"/>
      <c r="F51" s="198"/>
      <c r="G51" s="198"/>
      <c r="H51" s="198"/>
      <c r="I51" s="1">
        <v>43</v>
      </c>
      <c r="J51" s="5"/>
      <c r="K51" s="7">
        <v>5488278</v>
      </c>
    </row>
    <row r="52" spans="1:11" ht="12.75">
      <c r="A52" s="197" t="s">
        <v>176</v>
      </c>
      <c r="B52" s="198"/>
      <c r="C52" s="198"/>
      <c r="D52" s="198"/>
      <c r="E52" s="198"/>
      <c r="F52" s="198"/>
      <c r="G52" s="198"/>
      <c r="H52" s="198"/>
      <c r="I52" s="1">
        <v>44</v>
      </c>
      <c r="J52" s="5">
        <v>2425859</v>
      </c>
      <c r="K52" s="7"/>
    </row>
    <row r="53" spans="1:11" ht="12.75">
      <c r="A53" s="211" t="s">
        <v>177</v>
      </c>
      <c r="B53" s="212"/>
      <c r="C53" s="212"/>
      <c r="D53" s="212"/>
      <c r="E53" s="212"/>
      <c r="F53" s="212"/>
      <c r="G53" s="212"/>
      <c r="H53" s="212"/>
      <c r="I53" s="4">
        <v>45</v>
      </c>
      <c r="J53" s="65">
        <v>6497952</v>
      </c>
      <c r="K53" s="61">
        <v>11986230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5905511811023623" right="0" top="0.984251968503937" bottom="0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view="pageBreakPreview" zoomScale="148" zoomScaleSheetLayoutView="148" zoomScalePageLayoutView="0" workbookViewId="0" topLeftCell="A1">
      <selection activeCell="A3" sqref="A3:H3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0" width="10.00390625" style="76" customWidth="1"/>
    <col min="11" max="11" width="10.140625" style="76" customWidth="1"/>
    <col min="12" max="16384" width="9.140625" style="76" customWidth="1"/>
  </cols>
  <sheetData>
    <row r="1" spans="1:12" ht="12.75">
      <c r="A1" s="274" t="s">
        <v>281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75"/>
    </row>
    <row r="2" spans="1:12" ht="15.75">
      <c r="A2" s="42"/>
      <c r="B2" s="74"/>
      <c r="C2" s="284" t="s">
        <v>282</v>
      </c>
      <c r="D2" s="284"/>
      <c r="E2" s="127" t="s">
        <v>345</v>
      </c>
      <c r="F2" s="43" t="s">
        <v>250</v>
      </c>
      <c r="G2" s="285" t="s">
        <v>343</v>
      </c>
      <c r="H2" s="286"/>
      <c r="I2" s="74"/>
      <c r="J2" s="74"/>
      <c r="K2" s="74"/>
      <c r="L2" s="77"/>
    </row>
    <row r="3" spans="1:11" ht="23.25">
      <c r="A3" s="287"/>
      <c r="B3" s="287"/>
      <c r="C3" s="287"/>
      <c r="D3" s="287"/>
      <c r="E3" s="287"/>
      <c r="F3" s="287"/>
      <c r="G3" s="287"/>
      <c r="H3" s="287"/>
      <c r="I3" s="80" t="s">
        <v>304</v>
      </c>
      <c r="J3" s="81" t="s">
        <v>150</v>
      </c>
      <c r="K3" s="81" t="s">
        <v>151</v>
      </c>
    </row>
    <row r="4" spans="1:11" ht="12.75">
      <c r="A4" s="288">
        <v>1</v>
      </c>
      <c r="B4" s="288"/>
      <c r="C4" s="288"/>
      <c r="D4" s="288"/>
      <c r="E4" s="288"/>
      <c r="F4" s="288"/>
      <c r="G4" s="288"/>
      <c r="H4" s="288"/>
      <c r="I4" s="83">
        <v>2</v>
      </c>
      <c r="J4" s="82" t="s">
        <v>283</v>
      </c>
      <c r="K4" s="82" t="s">
        <v>284</v>
      </c>
    </row>
    <row r="5" spans="1:11" ht="12.75">
      <c r="A5" s="276" t="s">
        <v>285</v>
      </c>
      <c r="B5" s="277"/>
      <c r="C5" s="277"/>
      <c r="D5" s="277"/>
      <c r="E5" s="277"/>
      <c r="F5" s="277"/>
      <c r="G5" s="277"/>
      <c r="H5" s="277"/>
      <c r="I5" s="44">
        <v>1</v>
      </c>
      <c r="J5" s="45">
        <v>39544900</v>
      </c>
      <c r="K5" s="45">
        <v>39544900</v>
      </c>
    </row>
    <row r="6" spans="1:11" ht="12.75">
      <c r="A6" s="276" t="s">
        <v>286</v>
      </c>
      <c r="B6" s="277"/>
      <c r="C6" s="277"/>
      <c r="D6" s="277"/>
      <c r="E6" s="277"/>
      <c r="F6" s="277"/>
      <c r="G6" s="277"/>
      <c r="H6" s="277"/>
      <c r="I6" s="44">
        <v>2</v>
      </c>
      <c r="J6" s="46"/>
      <c r="K6" s="46"/>
    </row>
    <row r="7" spans="1:11" ht="12.75">
      <c r="A7" s="276" t="s">
        <v>287</v>
      </c>
      <c r="B7" s="277"/>
      <c r="C7" s="277"/>
      <c r="D7" s="277"/>
      <c r="E7" s="277"/>
      <c r="F7" s="277"/>
      <c r="G7" s="277"/>
      <c r="H7" s="277"/>
      <c r="I7" s="44">
        <v>3</v>
      </c>
      <c r="J7" s="46">
        <v>935398</v>
      </c>
      <c r="K7" s="46">
        <v>1916252</v>
      </c>
    </row>
    <row r="8" spans="1:11" ht="12.75">
      <c r="A8" s="276" t="s">
        <v>288</v>
      </c>
      <c r="B8" s="277"/>
      <c r="C8" s="277"/>
      <c r="D8" s="277"/>
      <c r="E8" s="277"/>
      <c r="F8" s="277"/>
      <c r="G8" s="277"/>
      <c r="H8" s="277"/>
      <c r="I8" s="44">
        <v>4</v>
      </c>
      <c r="J8" s="46">
        <v>13060683</v>
      </c>
      <c r="K8" s="46">
        <v>31696890</v>
      </c>
    </row>
    <row r="9" spans="1:11" ht="12.75">
      <c r="A9" s="276" t="s">
        <v>289</v>
      </c>
      <c r="B9" s="277"/>
      <c r="C9" s="277"/>
      <c r="D9" s="277"/>
      <c r="E9" s="277"/>
      <c r="F9" s="277"/>
      <c r="G9" s="277"/>
      <c r="H9" s="277"/>
      <c r="I9" s="44">
        <v>5</v>
      </c>
      <c r="J9" s="46">
        <v>19617060</v>
      </c>
      <c r="K9" s="46">
        <v>11016851</v>
      </c>
    </row>
    <row r="10" spans="1:11" ht="12.75">
      <c r="A10" s="276" t="s">
        <v>290</v>
      </c>
      <c r="B10" s="277"/>
      <c r="C10" s="277"/>
      <c r="D10" s="277"/>
      <c r="E10" s="277"/>
      <c r="F10" s="277"/>
      <c r="G10" s="277"/>
      <c r="H10" s="277"/>
      <c r="I10" s="44">
        <v>6</v>
      </c>
      <c r="J10" s="46"/>
      <c r="K10" s="46"/>
    </row>
    <row r="11" spans="1:11" ht="12.75">
      <c r="A11" s="276" t="s">
        <v>291</v>
      </c>
      <c r="B11" s="277"/>
      <c r="C11" s="277"/>
      <c r="D11" s="277"/>
      <c r="E11" s="277"/>
      <c r="F11" s="277"/>
      <c r="G11" s="277"/>
      <c r="H11" s="277"/>
      <c r="I11" s="44">
        <v>7</v>
      </c>
      <c r="J11" s="46"/>
      <c r="K11" s="46"/>
    </row>
    <row r="12" spans="1:11" ht="12.75">
      <c r="A12" s="276" t="s">
        <v>292</v>
      </c>
      <c r="B12" s="277"/>
      <c r="C12" s="277"/>
      <c r="D12" s="277"/>
      <c r="E12" s="277"/>
      <c r="F12" s="277"/>
      <c r="G12" s="277"/>
      <c r="H12" s="277"/>
      <c r="I12" s="44">
        <v>8</v>
      </c>
      <c r="J12" s="46"/>
      <c r="K12" s="46"/>
    </row>
    <row r="13" spans="1:11" ht="12.75">
      <c r="A13" s="276" t="s">
        <v>334</v>
      </c>
      <c r="B13" s="277"/>
      <c r="C13" s="277"/>
      <c r="D13" s="277"/>
      <c r="E13" s="277"/>
      <c r="F13" s="277"/>
      <c r="G13" s="277"/>
      <c r="H13" s="277"/>
      <c r="I13" s="44">
        <v>9</v>
      </c>
      <c r="J13" s="46">
        <v>54783009</v>
      </c>
      <c r="K13" s="7">
        <v>54783009</v>
      </c>
    </row>
    <row r="14" spans="1:11" ht="12.75">
      <c r="A14" s="278" t="s">
        <v>293</v>
      </c>
      <c r="B14" s="279"/>
      <c r="C14" s="279"/>
      <c r="D14" s="279"/>
      <c r="E14" s="279"/>
      <c r="F14" s="279"/>
      <c r="G14" s="279"/>
      <c r="H14" s="279"/>
      <c r="I14" s="44">
        <v>10</v>
      </c>
      <c r="J14" s="78">
        <f>SUM(J5:J13)</f>
        <v>127941050</v>
      </c>
      <c r="K14" s="78">
        <f>SUM(K5:K13)</f>
        <v>138957902</v>
      </c>
    </row>
    <row r="15" spans="1:11" ht="12.75">
      <c r="A15" s="276" t="s">
        <v>294</v>
      </c>
      <c r="B15" s="277"/>
      <c r="C15" s="277"/>
      <c r="D15" s="277"/>
      <c r="E15" s="277"/>
      <c r="F15" s="277"/>
      <c r="G15" s="277"/>
      <c r="H15" s="277"/>
      <c r="I15" s="44">
        <v>11</v>
      </c>
      <c r="J15" s="46"/>
      <c r="K15" s="46"/>
    </row>
    <row r="16" spans="1:11" ht="12.75">
      <c r="A16" s="276" t="s">
        <v>295</v>
      </c>
      <c r="B16" s="277"/>
      <c r="C16" s="277"/>
      <c r="D16" s="277"/>
      <c r="E16" s="277"/>
      <c r="F16" s="277"/>
      <c r="G16" s="277"/>
      <c r="H16" s="277"/>
      <c r="I16" s="44">
        <v>12</v>
      </c>
      <c r="J16" s="46"/>
      <c r="K16" s="46"/>
    </row>
    <row r="17" spans="1:11" ht="12.75">
      <c r="A17" s="276" t="s">
        <v>296</v>
      </c>
      <c r="B17" s="277"/>
      <c r="C17" s="277"/>
      <c r="D17" s="277"/>
      <c r="E17" s="277"/>
      <c r="F17" s="277"/>
      <c r="G17" s="277"/>
      <c r="H17" s="277"/>
      <c r="I17" s="44">
        <v>13</v>
      </c>
      <c r="J17" s="46"/>
      <c r="K17" s="46"/>
    </row>
    <row r="18" spans="1:11" ht="12.75">
      <c r="A18" s="276" t="s">
        <v>297</v>
      </c>
      <c r="B18" s="277"/>
      <c r="C18" s="277"/>
      <c r="D18" s="277"/>
      <c r="E18" s="277"/>
      <c r="F18" s="277"/>
      <c r="G18" s="277"/>
      <c r="H18" s="277"/>
      <c r="I18" s="44">
        <v>14</v>
      </c>
      <c r="J18" s="46"/>
      <c r="K18" s="46"/>
    </row>
    <row r="19" spans="1:11" ht="12.75">
      <c r="A19" s="276" t="s">
        <v>298</v>
      </c>
      <c r="B19" s="277"/>
      <c r="C19" s="277"/>
      <c r="D19" s="277"/>
      <c r="E19" s="277"/>
      <c r="F19" s="277"/>
      <c r="G19" s="277"/>
      <c r="H19" s="277"/>
      <c r="I19" s="44">
        <v>15</v>
      </c>
      <c r="J19" s="46"/>
      <c r="K19" s="46"/>
    </row>
    <row r="20" spans="1:11" ht="12.75">
      <c r="A20" s="276" t="s">
        <v>299</v>
      </c>
      <c r="B20" s="277"/>
      <c r="C20" s="277"/>
      <c r="D20" s="277"/>
      <c r="E20" s="277"/>
      <c r="F20" s="277"/>
      <c r="G20" s="277"/>
      <c r="H20" s="277"/>
      <c r="I20" s="44">
        <v>16</v>
      </c>
      <c r="J20" s="46"/>
      <c r="K20" s="46"/>
    </row>
    <row r="21" spans="1:11" ht="12.75">
      <c r="A21" s="278" t="s">
        <v>300</v>
      </c>
      <c r="B21" s="279"/>
      <c r="C21" s="279"/>
      <c r="D21" s="279"/>
      <c r="E21" s="279"/>
      <c r="F21" s="279"/>
      <c r="G21" s="279"/>
      <c r="H21" s="279"/>
      <c r="I21" s="44">
        <v>17</v>
      </c>
      <c r="J21" s="79">
        <f>SUM(J15:J20)</f>
        <v>0</v>
      </c>
      <c r="K21" s="79">
        <f>SUM(K15:K20)</f>
        <v>0</v>
      </c>
    </row>
    <row r="22" spans="1:11" ht="12.7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ht="12.75">
      <c r="A23" s="268" t="s">
        <v>301</v>
      </c>
      <c r="B23" s="269"/>
      <c r="C23" s="269"/>
      <c r="D23" s="269"/>
      <c r="E23" s="269"/>
      <c r="F23" s="269"/>
      <c r="G23" s="269"/>
      <c r="H23" s="269"/>
      <c r="I23" s="47">
        <v>18</v>
      </c>
      <c r="J23" s="45"/>
      <c r="K23" s="45"/>
    </row>
    <row r="24" spans="1:11" ht="17.25" customHeight="1">
      <c r="A24" s="270" t="s">
        <v>302</v>
      </c>
      <c r="B24" s="271"/>
      <c r="C24" s="271"/>
      <c r="D24" s="271"/>
      <c r="E24" s="271"/>
      <c r="F24" s="271"/>
      <c r="G24" s="271"/>
      <c r="H24" s="271"/>
      <c r="I24" s="48">
        <v>19</v>
      </c>
      <c r="J24" s="79"/>
      <c r="K24" s="79"/>
    </row>
    <row r="25" spans="1:11" ht="30" customHeight="1">
      <c r="A25" s="272" t="s">
        <v>303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315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Windows korisnik</cp:lastModifiedBy>
  <cp:lastPrinted>2019-01-31T09:41:39Z</cp:lastPrinted>
  <dcterms:created xsi:type="dcterms:W3CDTF">2008-10-17T11:51:54Z</dcterms:created>
  <dcterms:modified xsi:type="dcterms:W3CDTF">2019-01-31T09:41:56Z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