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<sst xmlns="http://schemas.openxmlformats.org/spreadsheetml/2006/main" count="338" uniqueCount="307">
  <si>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</si>
  <si>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</si>
  <si>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</si>
  <si>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</si>
  <si>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</si>
  <si>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</si>
  <si>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</si>
  <si>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</si>
  <si>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</si>
  <si>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</si>
  <si>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</si>
  <si>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</si>
  <si>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</si>
  <si>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</si>
  <si>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</si>
  <si>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</si>
  <si>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</si>
  <si>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</si>
  <si>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</si>
  <si>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</si>
  <si>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</si>
  <si>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</si>
  <si>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</si>
  <si>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</si>
  <si>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</si>
  <si>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</si>
  <si>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</si>
  <si>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</si>
  <si>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</si>
  <si>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</si>
  <si>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</si>
  <si>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</si>
  <si>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</si>
  <si>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</si>
  <si>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</si>
  <si>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</si>
  <si>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</si>
  <si>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</si>
  <si>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</si>
  <si>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</si>
  <si>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</si>
  <si>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</si>
  <si>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</si>
  <si>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</si>
  <si>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</si>
  <si>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</si>
  <si>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</si>
  <si>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</si>
  <si>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</si>
  <si>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</si>
  <si>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</si>
  <si>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</si>
  <si>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</si>
  <si>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</si>
  <si>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</si>
  <si>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</si>
  <si>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</si>
  <si>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</si>
  <si>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</si>
  <si>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</si>
  <si>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</si>
  <si>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</si>
  <si>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</si>
  <si>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</si>
  <si>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</si>
  <si>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</si>
  <si>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</si>
  <si>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</si>
  <si>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</si>
  <si>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</si>
  <si>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</si>
  <si>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</si>
  <si>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</si>
  <si>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</si>
  <si>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</si>
  <si>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</si>
  <si>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</si>
  <si>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</si>
  <si>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</si>
  <si>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</si>
  <si>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</si>
  <si>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</si>
  <si>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</si>
  <si>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</si>
  <si>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</si>
  <si>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</si>
  <si>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</si>
  <si>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</si>
  <si>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</si>
  <si>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</si>
  <si>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</si>
  <si>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</si>
  <si>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</si>
  <si>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</si>
  <si>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</si>
  <si>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</si>
  <si>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</si>
  <si>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</si>
  <si>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</si>
  <si>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</si>
  <si>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</si>
  <si>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</si>
  <si>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</si>
  <si>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</si>
  <si>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</si>
  <si>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</si>
  <si>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</si>
  <si>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</si>
  <si>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</si>
  <si>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</si>
  <si>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</si>
  <si>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</si>
  <si>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</si>
  <si>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</si>
  <si>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</si>
  <si>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</si>
  <si>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</si>
  <si>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</si>
  <si>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</si>
  <si>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</si>
  <si>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</si>
  <si>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</si>
  <si>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</si>
  <si>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</si>
  <si>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</si>
  <si>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</si>
  <si>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</si>
  <si>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</si>
  <si>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</si>
  <si>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</si>
  <si>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</si>
  <si>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</si>
  <si>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</si>
  <si>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</si>
  <si>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</si>
  <si>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</si>
  <si>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</si>
  <si>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</si>
  <si>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</si>
  <si>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</si>
  <si>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</si>
  <si>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</si>
  <si>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</si>
  <si>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</si>
  <si>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</si>
  <si>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</si>
  <si>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</si>
  <si>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</si>
  <si>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</si>
  <si>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</si>
  <si>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</si>
  <si>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</si>
  <si>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</si>
  <si>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</si>
  <si>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</si>
  <si>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</si>
  <si>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</si>
  <si>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</si>
  <si>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</si>
  <si>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</si>
  <si>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</si>
  <si>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</si>
  <si>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</si>
  <si>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</si>
  <si>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</si>
  <si>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</si>
  <si>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</si>
  <si>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</si>
  <si>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</si>
  <si>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</si>
  <si>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</si>
  <si>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</si>
  <si>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</si>
  <si>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</si>
  <si>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</si>
  <si>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</si>
  <si>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</si>
  <si>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</si>
  <si>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</si>
  <si>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</si>
  <si>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</si>
  <si>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</si>
  <si>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</si>
  <si>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</si>
  <si>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</si>
  <si>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</si>
  <si>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</si>
  <si>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</si>
  <si>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</si>
  <si>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</si>
  <si>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</si>
  <si>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</si>
  <si>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</si>
  <si>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</si>
  <si>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</si>
  <si>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</si>
  <si>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</si>
  <si>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</si>
  <si>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</si>
  <si>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</si>
  <si>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</si>
  <si>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</si>
  <si>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</si>
  <si>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</si>
  <si>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</si>
  <si>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</si>
  <si>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</si>
  <si>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</si>
  <si>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</si>
  <si>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</si>
  <si>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</si>
  <si>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</si>
  <si>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</si>
  <si>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</si>
  <si>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</si>
  <si>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</si>
  <si>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</si>
  <si>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</si>
  <si>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</si>
  <si>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</si>
  <si>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</si>
  <si>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</si>
  <si>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</si>
  <si>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</si>
  <si>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</si>
  <si>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</si>
  <si>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</si>
  <si>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</si>
  <si>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</si>
  <si>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</si>
  <si>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</si>
  <si>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</si>
  <si>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</si>
  <si>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</si>
  <si>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</si>
  <si>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</si>
  <si>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</si>
  <si>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</si>
  <si>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</si>
  <si>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</si>
  <si>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</si>
  <si>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</si>
  <si>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</si>
  <si>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</si>
  <si>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</si>
  <si>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</si>
  <si>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</si>
  <si>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</si>
  <si>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</si>
  <si>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</si>
  <si>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</si>
  <si>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</si>
  <si>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</si>
  <si>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</si>
  <si>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</si>
  <si>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</si>
  <si>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</si>
  <si>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</si>
  <si>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</si>
  <si>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</si>
  <si>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</si>
  <si>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</si>
  <si>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</si>
  <si>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</si>
  <si>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</si>
  <si>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</si>
  <si>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</si>
  <si>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</si>
  <si>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</si>
  <si>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</si>
  <si>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</si>
  <si>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</si>
  <si>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</si>
  <si>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</si>
  <si>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</si>
  <si>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</si>
  <si>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</si>
  <si>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</si>
  <si>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</si>
  <si>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</si>
  <si>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</si>
  <si>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</si>
  <si>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</si>
  <si>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</si>
  <si>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</si>
  <si>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VODOPRIVREDA ZAGREB D.D.</t>
  </si>
  <si>
    <t>ZAGREB</t>
  </si>
  <si>
    <t>vodoprivreda07@vzg.hr</t>
  </si>
  <si>
    <t>GRAD ZAGREB</t>
  </si>
  <si>
    <t>NE</t>
  </si>
  <si>
    <t>4291</t>
  </si>
  <si>
    <t>VODOPRIVREDA ZAGREBB D.D.</t>
  </si>
  <si>
    <t>Obveznik:VODOPRIVREDA ZAGREB D.D.</t>
  </si>
  <si>
    <t>080031193</t>
  </si>
  <si>
    <t>55860335630</t>
  </si>
  <si>
    <t>MOLAN SAŠA</t>
  </si>
  <si>
    <t>015631285</t>
  </si>
  <si>
    <t>015631350</t>
  </si>
  <si>
    <t>vodoprivreda03@vzg.hr</t>
  </si>
  <si>
    <t xml:space="preserve">  9. REVALORIZACIJSKE REZERVE</t>
  </si>
  <si>
    <t>LAGINJA ROBERT</t>
  </si>
  <si>
    <t>1.1.2014.</t>
  </si>
  <si>
    <t>01.01.2014.</t>
  </si>
  <si>
    <t>PETROVARADINSKA 110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</si>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</sst>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2">
      <selection activeCell="H36" sqref="H36:I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213</v>
      </c>
      <c r="B1" s="173"/>
      <c r="C1" s="17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28" t="s">
        <v>214</v>
      </c>
      <c r="B2" s="129"/>
      <c r="C2" s="129"/>
      <c r="D2" s="130"/>
      <c r="E2" s="115" t="s">
        <v>301</v>
      </c>
      <c r="F2" s="12"/>
      <c r="G2" s="13" t="s">
        <v>215</v>
      </c>
      <c r="H2" s="115" t="s">
        <v>304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31" t="s">
        <v>278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4" t="s">
        <v>216</v>
      </c>
      <c r="B6" s="135"/>
      <c r="C6" s="126" t="s">
        <v>284</v>
      </c>
      <c r="D6" s="127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36" t="s">
        <v>217</v>
      </c>
      <c r="B8" s="137"/>
      <c r="C8" s="126" t="s">
        <v>293</v>
      </c>
      <c r="D8" s="127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23" t="s">
        <v>218</v>
      </c>
      <c r="B10" s="124"/>
      <c r="C10" s="126" t="s">
        <v>294</v>
      </c>
      <c r="D10" s="127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25"/>
      <c r="B11" s="124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4" t="s">
        <v>219</v>
      </c>
      <c r="B12" s="135"/>
      <c r="C12" s="138" t="s">
        <v>285</v>
      </c>
      <c r="D12" s="139"/>
      <c r="E12" s="139"/>
      <c r="F12" s="139"/>
      <c r="G12" s="139"/>
      <c r="H12" s="139"/>
      <c r="I12" s="140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4" t="s">
        <v>220</v>
      </c>
      <c r="B14" s="135"/>
      <c r="C14" s="141">
        <v>10000</v>
      </c>
      <c r="D14" s="142"/>
      <c r="E14" s="16"/>
      <c r="F14" s="138" t="s">
        <v>286</v>
      </c>
      <c r="G14" s="139"/>
      <c r="H14" s="139"/>
      <c r="I14" s="140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4" t="s">
        <v>221</v>
      </c>
      <c r="B16" s="135"/>
      <c r="C16" s="138" t="s">
        <v>303</v>
      </c>
      <c r="D16" s="139"/>
      <c r="E16" s="139"/>
      <c r="F16" s="139"/>
      <c r="G16" s="139"/>
      <c r="H16" s="139"/>
      <c r="I16" s="140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4" t="s">
        <v>222</v>
      </c>
      <c r="B18" s="135"/>
      <c r="C18" s="143" t="s">
        <v>287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4" t="s">
        <v>223</v>
      </c>
      <c r="B20" s="135"/>
      <c r="C20" s="146"/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4" t="s">
        <v>224</v>
      </c>
      <c r="B22" s="135"/>
      <c r="C22" s="116">
        <v>133</v>
      </c>
      <c r="D22" s="138" t="s">
        <v>286</v>
      </c>
      <c r="E22" s="147"/>
      <c r="F22" s="148"/>
      <c r="G22" s="134"/>
      <c r="H22" s="149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4" t="s">
        <v>225</v>
      </c>
      <c r="B24" s="135"/>
      <c r="C24" s="116">
        <v>122</v>
      </c>
      <c r="D24" s="138" t="s">
        <v>288</v>
      </c>
      <c r="E24" s="147"/>
      <c r="F24" s="147"/>
      <c r="G24" s="148"/>
      <c r="H24" s="48" t="s">
        <v>226</v>
      </c>
      <c r="I24" s="117">
        <v>306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279</v>
      </c>
      <c r="I25" s="93"/>
      <c r="J25" s="10"/>
      <c r="K25" s="10"/>
      <c r="L25" s="10"/>
    </row>
    <row r="26" spans="1:12" ht="12.75">
      <c r="A26" s="134" t="s">
        <v>227</v>
      </c>
      <c r="B26" s="135"/>
      <c r="C26" s="118" t="s">
        <v>289</v>
      </c>
      <c r="D26" s="25"/>
      <c r="E26" s="33"/>
      <c r="F26" s="24"/>
      <c r="G26" s="150" t="s">
        <v>228</v>
      </c>
      <c r="H26" s="135"/>
      <c r="I26" s="119" t="s">
        <v>290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51" t="s">
        <v>229</v>
      </c>
      <c r="B28" s="152"/>
      <c r="C28" s="153"/>
      <c r="D28" s="153"/>
      <c r="E28" s="154" t="s">
        <v>230</v>
      </c>
      <c r="F28" s="155"/>
      <c r="G28" s="155"/>
      <c r="H28" s="156" t="s">
        <v>231</v>
      </c>
      <c r="I28" s="157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8"/>
      <c r="B30" s="159"/>
      <c r="C30" s="159"/>
      <c r="D30" s="160"/>
      <c r="E30" s="158"/>
      <c r="F30" s="159"/>
      <c r="G30" s="159"/>
      <c r="H30" s="126"/>
      <c r="I30" s="127"/>
      <c r="J30" s="10"/>
      <c r="K30" s="10"/>
      <c r="L30" s="10"/>
    </row>
    <row r="31" spans="1:12" ht="12.75">
      <c r="A31" s="89"/>
      <c r="B31" s="22"/>
      <c r="C31" s="21"/>
      <c r="D31" s="161"/>
      <c r="E31" s="161"/>
      <c r="F31" s="161"/>
      <c r="G31" s="162"/>
      <c r="H31" s="16"/>
      <c r="I31" s="96"/>
      <c r="J31" s="10"/>
      <c r="K31" s="10"/>
      <c r="L31" s="10"/>
    </row>
    <row r="32" spans="1:12" ht="12.75">
      <c r="A32" s="158"/>
      <c r="B32" s="159"/>
      <c r="C32" s="159"/>
      <c r="D32" s="160"/>
      <c r="E32" s="158"/>
      <c r="F32" s="159"/>
      <c r="G32" s="159"/>
      <c r="H32" s="126"/>
      <c r="I32" s="12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58"/>
      <c r="B34" s="159"/>
      <c r="C34" s="159"/>
      <c r="D34" s="160"/>
      <c r="E34" s="158"/>
      <c r="F34" s="159"/>
      <c r="G34" s="159"/>
      <c r="H34" s="126"/>
      <c r="I34" s="12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58"/>
      <c r="B36" s="159"/>
      <c r="C36" s="159"/>
      <c r="D36" s="160"/>
      <c r="E36" s="158"/>
      <c r="F36" s="159"/>
      <c r="G36" s="159"/>
      <c r="H36" s="126"/>
      <c r="I36" s="127"/>
      <c r="J36" s="10"/>
      <c r="K36" s="10"/>
      <c r="L36" s="10"/>
    </row>
    <row r="37" spans="1:12" ht="12.75">
      <c r="A37" s="98"/>
      <c r="B37" s="30"/>
      <c r="C37" s="163"/>
      <c r="D37" s="164"/>
      <c r="E37" s="16"/>
      <c r="F37" s="163"/>
      <c r="G37" s="164"/>
      <c r="H37" s="16"/>
      <c r="I37" s="90"/>
      <c r="J37" s="10"/>
      <c r="K37" s="10"/>
      <c r="L37" s="10"/>
    </row>
    <row r="38" spans="1:12" ht="12.75">
      <c r="A38" s="158"/>
      <c r="B38" s="159"/>
      <c r="C38" s="159"/>
      <c r="D38" s="160"/>
      <c r="E38" s="158"/>
      <c r="F38" s="159"/>
      <c r="G38" s="159"/>
      <c r="H38" s="126"/>
      <c r="I38" s="12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58"/>
      <c r="B40" s="159"/>
      <c r="C40" s="159"/>
      <c r="D40" s="160"/>
      <c r="E40" s="158"/>
      <c r="F40" s="159"/>
      <c r="G40" s="159"/>
      <c r="H40" s="126"/>
      <c r="I40" s="12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23" t="s">
        <v>232</v>
      </c>
      <c r="B44" s="168"/>
      <c r="C44" s="126"/>
      <c r="D44" s="127"/>
      <c r="E44" s="26"/>
      <c r="F44" s="138"/>
      <c r="G44" s="159"/>
      <c r="H44" s="159"/>
      <c r="I44" s="160"/>
      <c r="J44" s="10"/>
      <c r="K44" s="10"/>
      <c r="L44" s="10"/>
    </row>
    <row r="45" spans="1:12" ht="12.75">
      <c r="A45" s="98"/>
      <c r="B45" s="30"/>
      <c r="C45" s="163"/>
      <c r="D45" s="164"/>
      <c r="E45" s="16"/>
      <c r="F45" s="163"/>
      <c r="G45" s="165"/>
      <c r="H45" s="35"/>
      <c r="I45" s="102"/>
      <c r="J45" s="10"/>
      <c r="K45" s="10"/>
      <c r="L45" s="10"/>
    </row>
    <row r="46" spans="1:12" ht="12.75">
      <c r="A46" s="123" t="s">
        <v>233</v>
      </c>
      <c r="B46" s="168"/>
      <c r="C46" s="138" t="s">
        <v>295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23" t="s">
        <v>235</v>
      </c>
      <c r="B48" s="168"/>
      <c r="C48" s="169" t="s">
        <v>296</v>
      </c>
      <c r="D48" s="170"/>
      <c r="E48" s="171"/>
      <c r="F48" s="16"/>
      <c r="G48" s="48" t="s">
        <v>236</v>
      </c>
      <c r="H48" s="169" t="s">
        <v>297</v>
      </c>
      <c r="I48" s="171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23" t="s">
        <v>222</v>
      </c>
      <c r="B50" s="168"/>
      <c r="C50" s="180" t="s">
        <v>298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4" t="s">
        <v>237</v>
      </c>
      <c r="B52" s="135"/>
      <c r="C52" s="169" t="s">
        <v>300</v>
      </c>
      <c r="D52" s="170"/>
      <c r="E52" s="170"/>
      <c r="F52" s="170"/>
      <c r="G52" s="170"/>
      <c r="H52" s="170"/>
      <c r="I52" s="140"/>
      <c r="J52" s="10"/>
      <c r="K52" s="10"/>
      <c r="L52" s="10"/>
    </row>
    <row r="53" spans="1:12" ht="12.75">
      <c r="A53" s="103"/>
      <c r="B53" s="20"/>
      <c r="C53" s="174" t="s">
        <v>238</v>
      </c>
      <c r="D53" s="174"/>
      <c r="E53" s="174"/>
      <c r="F53" s="174"/>
      <c r="G53" s="174"/>
      <c r="H53" s="174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81" t="s">
        <v>239</v>
      </c>
      <c r="C55" s="182"/>
      <c r="D55" s="182"/>
      <c r="E55" s="182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83" t="s">
        <v>268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3"/>
      <c r="B57" s="183" t="s">
        <v>269</v>
      </c>
      <c r="C57" s="184"/>
      <c r="D57" s="184"/>
      <c r="E57" s="184"/>
      <c r="F57" s="184"/>
      <c r="G57" s="184"/>
      <c r="H57" s="184"/>
      <c r="I57" s="105"/>
      <c r="J57" s="10"/>
      <c r="K57" s="10"/>
      <c r="L57" s="10"/>
    </row>
    <row r="58" spans="1:12" ht="12.75">
      <c r="A58" s="103"/>
      <c r="B58" s="183" t="s">
        <v>270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3"/>
      <c r="B59" s="183" t="s">
        <v>271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75" t="s">
        <v>242</v>
      </c>
      <c r="H62" s="176"/>
      <c r="I62" s="177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78"/>
      <c r="H63" s="179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6" zoomScaleSheetLayoutView="136" zoomScalePageLayoutView="0" workbookViewId="0" topLeftCell="A61">
      <selection activeCell="L86" sqref="L86"/>
    </sheetView>
  </sheetViews>
  <sheetFormatPr defaultColWidth="9.140625" defaultRowHeight="12.75"/>
  <cols>
    <col min="1" max="9" width="9.140625" style="49" customWidth="1"/>
    <col min="10" max="11" width="9.57421875" style="49" bestFit="1" customWidth="1"/>
    <col min="12" max="16384" width="9.140625" style="49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285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39</v>
      </c>
      <c r="B4" s="229"/>
      <c r="C4" s="229"/>
      <c r="D4" s="229"/>
      <c r="E4" s="229"/>
      <c r="F4" s="229"/>
      <c r="G4" s="229"/>
      <c r="H4" s="230"/>
      <c r="I4" s="55" t="s">
        <v>243</v>
      </c>
      <c r="J4" s="56" t="s">
        <v>280</v>
      </c>
      <c r="K4" s="57" t="s">
        <v>281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40</v>
      </c>
      <c r="B7" s="196"/>
      <c r="C7" s="196"/>
      <c r="D7" s="196"/>
      <c r="E7" s="196"/>
      <c r="F7" s="196"/>
      <c r="G7" s="196"/>
      <c r="H7" s="213"/>
      <c r="I7" s="3">
        <v>1</v>
      </c>
      <c r="J7" s="6"/>
      <c r="K7" s="6"/>
    </row>
    <row r="8" spans="1:11" ht="12.75">
      <c r="A8" s="202" t="s">
        <v>10</v>
      </c>
      <c r="B8" s="203"/>
      <c r="C8" s="203"/>
      <c r="D8" s="203"/>
      <c r="E8" s="203"/>
      <c r="F8" s="203"/>
      <c r="G8" s="203"/>
      <c r="H8" s="204"/>
      <c r="I8" s="1">
        <v>2</v>
      </c>
      <c r="J8" s="50">
        <f>J9+J16+J26+J35+J39</f>
        <v>128564232</v>
      </c>
      <c r="K8" s="50">
        <f>K9+K16+K26+K35+K39</f>
        <v>127861995</v>
      </c>
    </row>
    <row r="9" spans="1:11" ht="12.75">
      <c r="A9" s="199" t="s">
        <v>170</v>
      </c>
      <c r="B9" s="200"/>
      <c r="C9" s="200"/>
      <c r="D9" s="200"/>
      <c r="E9" s="200"/>
      <c r="F9" s="200"/>
      <c r="G9" s="200"/>
      <c r="H9" s="201"/>
      <c r="I9" s="1">
        <v>3</v>
      </c>
      <c r="J9" s="50">
        <f>SUM(J10:J15)</f>
        <v>43645</v>
      </c>
      <c r="K9" s="50">
        <f>SUM(K10:K15)</f>
        <v>43186</v>
      </c>
    </row>
    <row r="10" spans="1:11" ht="12.75">
      <c r="A10" s="199" t="s">
        <v>88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11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43645</v>
      </c>
      <c r="K11" s="7">
        <v>43186</v>
      </c>
    </row>
    <row r="12" spans="1:11" ht="12.75">
      <c r="A12" s="199" t="s">
        <v>89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173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174</v>
      </c>
      <c r="B14" s="200"/>
      <c r="C14" s="200"/>
      <c r="D14" s="200"/>
      <c r="E14" s="200"/>
      <c r="F14" s="200"/>
      <c r="G14" s="200"/>
      <c r="H14" s="201"/>
      <c r="I14" s="1">
        <v>8</v>
      </c>
      <c r="J14" s="7"/>
      <c r="K14" s="7"/>
    </row>
    <row r="15" spans="1:11" ht="12.75">
      <c r="A15" s="199" t="s">
        <v>175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171</v>
      </c>
      <c r="B16" s="200"/>
      <c r="C16" s="200"/>
      <c r="D16" s="200"/>
      <c r="E16" s="200"/>
      <c r="F16" s="200"/>
      <c r="G16" s="200"/>
      <c r="H16" s="201"/>
      <c r="I16" s="1">
        <v>10</v>
      </c>
      <c r="J16" s="50">
        <f>SUM(J17:J25)</f>
        <v>122024831</v>
      </c>
      <c r="K16" s="50">
        <f>SUM(K17:K25)</f>
        <v>121322253</v>
      </c>
    </row>
    <row r="17" spans="1:11" ht="12.75">
      <c r="A17" s="199" t="s">
        <v>176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114082165</v>
      </c>
      <c r="K17" s="7">
        <v>114082165</v>
      </c>
    </row>
    <row r="18" spans="1:11" ht="12.75">
      <c r="A18" s="199" t="s">
        <v>212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5842703</v>
      </c>
      <c r="K18" s="7">
        <v>5519010</v>
      </c>
    </row>
    <row r="19" spans="1:11" ht="12.75">
      <c r="A19" s="199" t="s">
        <v>177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223599</v>
      </c>
      <c r="K19" s="7">
        <v>178753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1862280</v>
      </c>
      <c r="K20" s="7">
        <v>1517774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48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14084</v>
      </c>
      <c r="K22" s="7">
        <v>14084</v>
      </c>
    </row>
    <row r="23" spans="1:11" ht="12.75">
      <c r="A23" s="199" t="s">
        <v>49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/>
      <c r="K23" s="7">
        <v>10467</v>
      </c>
    </row>
    <row r="24" spans="1:11" ht="12.75">
      <c r="A24" s="199" t="s">
        <v>50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/>
      <c r="K24" s="7"/>
    </row>
    <row r="25" spans="1:11" ht="12.75">
      <c r="A25" s="199" t="s">
        <v>51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/>
      <c r="K25" s="7"/>
    </row>
    <row r="26" spans="1:11" ht="12.75">
      <c r="A26" s="199" t="s">
        <v>155</v>
      </c>
      <c r="B26" s="200"/>
      <c r="C26" s="200"/>
      <c r="D26" s="200"/>
      <c r="E26" s="200"/>
      <c r="F26" s="200"/>
      <c r="G26" s="200"/>
      <c r="H26" s="201"/>
      <c r="I26" s="1">
        <v>20</v>
      </c>
      <c r="J26" s="50">
        <f>SUM(J27:J34)</f>
        <v>6424482</v>
      </c>
      <c r="K26" s="50">
        <f>SUM(K27:K34)</f>
        <v>6425282</v>
      </c>
    </row>
    <row r="27" spans="1:11" ht="12.75">
      <c r="A27" s="199" t="s">
        <v>52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5276028</v>
      </c>
      <c r="K27" s="7">
        <v>5276828</v>
      </c>
    </row>
    <row r="28" spans="1:11" ht="12.75">
      <c r="A28" s="199" t="s">
        <v>53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/>
      <c r="K28" s="7"/>
    </row>
    <row r="29" spans="1:11" ht="12.75">
      <c r="A29" s="199" t="s">
        <v>54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/>
      <c r="K29" s="7"/>
    </row>
    <row r="30" spans="1:11" ht="12.75">
      <c r="A30" s="199" t="s">
        <v>59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60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1148454</v>
      </c>
      <c r="K31" s="7">
        <v>1148454</v>
      </c>
    </row>
    <row r="32" spans="1:11" ht="12.75">
      <c r="A32" s="199" t="s">
        <v>61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/>
      <c r="K32" s="7"/>
    </row>
    <row r="33" spans="1:11" ht="12.75">
      <c r="A33" s="199" t="s">
        <v>55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 ht="12.75">
      <c r="A34" s="199" t="s">
        <v>148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7"/>
    </row>
    <row r="35" spans="1:11" ht="12.75">
      <c r="A35" s="199" t="s">
        <v>149</v>
      </c>
      <c r="B35" s="200"/>
      <c r="C35" s="200"/>
      <c r="D35" s="200"/>
      <c r="E35" s="200"/>
      <c r="F35" s="200"/>
      <c r="G35" s="200"/>
      <c r="H35" s="201"/>
      <c r="I35" s="1">
        <v>29</v>
      </c>
      <c r="J35" s="50">
        <f>SUM(J36:J38)</f>
        <v>71274</v>
      </c>
      <c r="K35" s="50">
        <f>SUM(K36:K38)</f>
        <v>71274</v>
      </c>
    </row>
    <row r="36" spans="1:11" ht="12.75">
      <c r="A36" s="199" t="s">
        <v>56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57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71274</v>
      </c>
      <c r="K37" s="7">
        <v>71274</v>
      </c>
    </row>
    <row r="38" spans="1:11" ht="12.75">
      <c r="A38" s="199" t="s">
        <v>58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/>
      <c r="K38" s="7"/>
    </row>
    <row r="39" spans="1:11" ht="12.75">
      <c r="A39" s="199" t="s">
        <v>150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202" t="s">
        <v>205</v>
      </c>
      <c r="B40" s="203"/>
      <c r="C40" s="203"/>
      <c r="D40" s="203"/>
      <c r="E40" s="203"/>
      <c r="F40" s="203"/>
      <c r="G40" s="203"/>
      <c r="H40" s="204"/>
      <c r="I40" s="1">
        <v>34</v>
      </c>
      <c r="J40" s="50">
        <f>J41+J49+J56+J64</f>
        <v>11193296</v>
      </c>
      <c r="K40" s="50">
        <f>K41+K49+K56+K64</f>
        <v>15567916</v>
      </c>
    </row>
    <row r="41" spans="1:11" ht="12.75">
      <c r="A41" s="199" t="s">
        <v>76</v>
      </c>
      <c r="B41" s="200"/>
      <c r="C41" s="200"/>
      <c r="D41" s="200"/>
      <c r="E41" s="200"/>
      <c r="F41" s="200"/>
      <c r="G41" s="200"/>
      <c r="H41" s="201"/>
      <c r="I41" s="1">
        <v>35</v>
      </c>
      <c r="J41" s="50">
        <f>SUM(J42:J48)</f>
        <v>1743400</v>
      </c>
      <c r="K41" s="50">
        <f>SUM(K42:K48)</f>
        <v>2017029</v>
      </c>
    </row>
    <row r="42" spans="1:11" ht="12.75">
      <c r="A42" s="199" t="s">
        <v>91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1743400</v>
      </c>
      <c r="K42" s="7">
        <v>2017029</v>
      </c>
    </row>
    <row r="43" spans="1:11" ht="12.75">
      <c r="A43" s="199" t="s">
        <v>92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/>
      <c r="K43" s="7"/>
    </row>
    <row r="44" spans="1:11" ht="12.75">
      <c r="A44" s="199" t="s">
        <v>62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/>
      <c r="K44" s="7"/>
    </row>
    <row r="45" spans="1:11" ht="12.75">
      <c r="A45" s="199" t="s">
        <v>63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/>
      <c r="K45" s="7"/>
    </row>
    <row r="46" spans="1:11" ht="12.75">
      <c r="A46" s="199" t="s">
        <v>64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/>
      <c r="K46" s="7"/>
    </row>
    <row r="47" spans="1:11" ht="12.75">
      <c r="A47" s="199" t="s">
        <v>65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66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77</v>
      </c>
      <c r="B49" s="200"/>
      <c r="C49" s="200"/>
      <c r="D49" s="200"/>
      <c r="E49" s="200"/>
      <c r="F49" s="200"/>
      <c r="G49" s="200"/>
      <c r="H49" s="201"/>
      <c r="I49" s="1">
        <v>43</v>
      </c>
      <c r="J49" s="50">
        <f>SUM(J50:J55)</f>
        <v>5418874</v>
      </c>
      <c r="K49" s="50">
        <f>SUM(K50:K55)</f>
        <v>10796329</v>
      </c>
    </row>
    <row r="50" spans="1:11" ht="12.75">
      <c r="A50" s="199" t="s">
        <v>165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639875</v>
      </c>
      <c r="K50" s="7">
        <v>5116721</v>
      </c>
    </row>
    <row r="51" spans="1:11" ht="12.75">
      <c r="A51" s="199" t="s">
        <v>166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3034499</v>
      </c>
      <c r="K51" s="7">
        <v>4418301</v>
      </c>
    </row>
    <row r="52" spans="1:11" ht="12.75">
      <c r="A52" s="199" t="s">
        <v>167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168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2440</v>
      </c>
      <c r="K53" s="7">
        <v>3347</v>
      </c>
    </row>
    <row r="54" spans="1:11" ht="12.75">
      <c r="A54" s="199" t="s">
        <v>7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1503440</v>
      </c>
      <c r="K54" s="7">
        <v>1215776</v>
      </c>
    </row>
    <row r="55" spans="1:11" ht="12.75">
      <c r="A55" s="199" t="s">
        <v>8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238620</v>
      </c>
      <c r="K55" s="7">
        <v>42184</v>
      </c>
    </row>
    <row r="56" spans="1:11" ht="12.75">
      <c r="A56" s="199" t="s">
        <v>78</v>
      </c>
      <c r="B56" s="200"/>
      <c r="C56" s="200"/>
      <c r="D56" s="200"/>
      <c r="E56" s="200"/>
      <c r="F56" s="200"/>
      <c r="G56" s="200"/>
      <c r="H56" s="201"/>
      <c r="I56" s="1">
        <v>50</v>
      </c>
      <c r="J56" s="50">
        <f>SUM(J57:J63)</f>
        <v>1258823</v>
      </c>
      <c r="K56" s="50">
        <f>SUM(K57:K63)</f>
        <v>598925</v>
      </c>
    </row>
    <row r="57" spans="1:11" ht="12.75">
      <c r="A57" s="199" t="s">
        <v>52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53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/>
      <c r="K58" s="7"/>
    </row>
    <row r="59" spans="1:11" ht="12.75">
      <c r="A59" s="199" t="s">
        <v>207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59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60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/>
      <c r="K61" s="7"/>
    </row>
    <row r="62" spans="1:11" ht="12.75">
      <c r="A62" s="199" t="s">
        <v>61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1258823</v>
      </c>
      <c r="K62" s="7">
        <v>598925</v>
      </c>
    </row>
    <row r="63" spans="1:11" ht="12.75">
      <c r="A63" s="199" t="s">
        <v>31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172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2772199</v>
      </c>
      <c r="K64" s="7">
        <v>2155633</v>
      </c>
    </row>
    <row r="65" spans="1:11" ht="12.75">
      <c r="A65" s="202" t="s">
        <v>36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18917</v>
      </c>
      <c r="K65" s="7">
        <v>520</v>
      </c>
    </row>
    <row r="66" spans="1:11" ht="12.75">
      <c r="A66" s="202" t="s">
        <v>206</v>
      </c>
      <c r="B66" s="203"/>
      <c r="C66" s="203"/>
      <c r="D66" s="203"/>
      <c r="E66" s="203"/>
      <c r="F66" s="203"/>
      <c r="G66" s="203"/>
      <c r="H66" s="204"/>
      <c r="I66" s="1">
        <v>60</v>
      </c>
      <c r="J66" s="50">
        <f>J7+J8+J40+J65</f>
        <v>139776445</v>
      </c>
      <c r="K66" s="50">
        <f>K7+K8+K40+K65</f>
        <v>143430431</v>
      </c>
    </row>
    <row r="67" spans="1:11" ht="12.75">
      <c r="A67" s="214" t="s">
        <v>67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191" t="s">
        <v>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156</v>
      </c>
      <c r="B69" s="196"/>
      <c r="C69" s="196"/>
      <c r="D69" s="196"/>
      <c r="E69" s="196"/>
      <c r="F69" s="196"/>
      <c r="G69" s="196"/>
      <c r="H69" s="213"/>
      <c r="I69" s="3">
        <v>62</v>
      </c>
      <c r="J69" s="51">
        <f>J70+J71+J72+J78+J79+J82+J85</f>
        <v>87222654</v>
      </c>
      <c r="K69" s="51">
        <f>K70+K71+K72+K78+K79+K82+K85</f>
        <v>91126101</v>
      </c>
    </row>
    <row r="70" spans="1:11" ht="12.75">
      <c r="A70" s="199" t="s">
        <v>115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39544900</v>
      </c>
      <c r="K70" s="7">
        <v>39544900</v>
      </c>
    </row>
    <row r="71" spans="1:11" ht="12.75">
      <c r="A71" s="199" t="s">
        <v>116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/>
      <c r="K71" s="7"/>
    </row>
    <row r="72" spans="1:11" ht="12.75">
      <c r="A72" s="199" t="s">
        <v>117</v>
      </c>
      <c r="B72" s="200"/>
      <c r="C72" s="200"/>
      <c r="D72" s="200"/>
      <c r="E72" s="200"/>
      <c r="F72" s="200"/>
      <c r="G72" s="200"/>
      <c r="H72" s="201"/>
      <c r="I72" s="1">
        <v>65</v>
      </c>
      <c r="J72" s="50">
        <f>J73+J74-J75+J76+J77</f>
        <v>247994</v>
      </c>
      <c r="K72" s="50">
        <f>K73+K74-K75+K76+K77</f>
        <v>247994</v>
      </c>
    </row>
    <row r="73" spans="1:11" ht="12.75">
      <c r="A73" s="199" t="s">
        <v>118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247994</v>
      </c>
      <c r="K73" s="7">
        <v>247994</v>
      </c>
    </row>
    <row r="74" spans="1:11" ht="12.75">
      <c r="A74" s="199" t="s">
        <v>119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/>
      <c r="K74" s="7"/>
    </row>
    <row r="75" spans="1:11" ht="12.75">
      <c r="A75" s="199" t="s">
        <v>107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 ht="12.75">
      <c r="A76" s="199" t="s">
        <v>108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 ht="12.75">
      <c r="A77" s="199" t="s">
        <v>109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/>
      <c r="K77" s="7"/>
    </row>
    <row r="78" spans="1:11" ht="12.75">
      <c r="A78" s="199" t="s">
        <v>110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54783009</v>
      </c>
      <c r="K78" s="7">
        <v>54783009</v>
      </c>
    </row>
    <row r="79" spans="1:11" ht="12.75">
      <c r="A79" s="199" t="s">
        <v>203</v>
      </c>
      <c r="B79" s="200"/>
      <c r="C79" s="200"/>
      <c r="D79" s="200"/>
      <c r="E79" s="200"/>
      <c r="F79" s="200"/>
      <c r="G79" s="200"/>
      <c r="H79" s="201"/>
      <c r="I79" s="1">
        <v>72</v>
      </c>
      <c r="J79" s="50">
        <f>J80-J81</f>
        <v>-7404864</v>
      </c>
      <c r="K79" s="50">
        <f>K80-K81</f>
        <v>-7353249</v>
      </c>
    </row>
    <row r="80" spans="1:11" ht="12.75">
      <c r="A80" s="210" t="s">
        <v>139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.75">
      <c r="A81" s="210" t="s">
        <v>140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7404864</v>
      </c>
      <c r="K81" s="7">
        <v>7353249</v>
      </c>
    </row>
    <row r="82" spans="1:11" ht="12.75">
      <c r="A82" s="199" t="s">
        <v>204</v>
      </c>
      <c r="B82" s="200"/>
      <c r="C82" s="200"/>
      <c r="D82" s="200"/>
      <c r="E82" s="200"/>
      <c r="F82" s="200"/>
      <c r="G82" s="200"/>
      <c r="H82" s="201"/>
      <c r="I82" s="1">
        <v>75</v>
      </c>
      <c r="J82" s="50">
        <f>J83-J84</f>
        <v>51615</v>
      </c>
      <c r="K82" s="50">
        <f>K83-K84</f>
        <v>3903447</v>
      </c>
    </row>
    <row r="83" spans="1:11" ht="12.75">
      <c r="A83" s="210" t="s">
        <v>141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51615</v>
      </c>
      <c r="K83" s="7">
        <v>3903447</v>
      </c>
    </row>
    <row r="84" spans="1:11" ht="12.75">
      <c r="A84" s="210" t="s">
        <v>142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/>
      <c r="K84" s="7"/>
    </row>
    <row r="85" spans="1:11" ht="12.75">
      <c r="A85" s="199" t="s">
        <v>143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0">
        <f>SUM(J87:J89)</f>
        <v>16107613</v>
      </c>
      <c r="K86" s="50">
        <f>SUM(K87:K89)</f>
        <v>15824373</v>
      </c>
    </row>
    <row r="87" spans="1:11" ht="12.75">
      <c r="A87" s="199" t="s">
        <v>103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1066153</v>
      </c>
      <c r="K87" s="7">
        <v>782913</v>
      </c>
    </row>
    <row r="88" spans="1:11" ht="12.75">
      <c r="A88" s="199" t="s">
        <v>104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105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15041460</v>
      </c>
      <c r="K89" s="7">
        <v>15041460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0">
        <f>SUM(J91:J99)</f>
        <v>879851</v>
      </c>
      <c r="K90" s="50">
        <f>SUM(K91:K99)</f>
        <v>5879851</v>
      </c>
    </row>
    <row r="91" spans="1:11" ht="12.75">
      <c r="A91" s="199" t="s">
        <v>106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>
        <v>5000000</v>
      </c>
    </row>
    <row r="92" spans="1:11" ht="12.75">
      <c r="A92" s="199" t="s">
        <v>208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/>
      <c r="K92" s="7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/>
      <c r="K93" s="7"/>
    </row>
    <row r="94" spans="1:11" ht="12.75">
      <c r="A94" s="199" t="s">
        <v>209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210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1" ht="12.75">
      <c r="A96" s="199" t="s">
        <v>211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70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68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879851</v>
      </c>
      <c r="K98" s="7">
        <v>879851</v>
      </c>
    </row>
    <row r="99" spans="1:11" ht="12.75">
      <c r="A99" s="199" t="s">
        <v>69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0">
        <f>SUM(J101:J112)</f>
        <v>31886890</v>
      </c>
      <c r="K100" s="50">
        <f>SUM(K101:K112)</f>
        <v>30479061</v>
      </c>
    </row>
    <row r="101" spans="1:11" ht="12.75">
      <c r="A101" s="199" t="s">
        <v>106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211781</v>
      </c>
      <c r="K101" s="7">
        <v>265744</v>
      </c>
    </row>
    <row r="102" spans="1:11" ht="12.75">
      <c r="A102" s="199" t="s">
        <v>208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19100000</v>
      </c>
      <c r="K102" s="7">
        <v>14100000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/>
      <c r="K103" s="7">
        <v>1529000</v>
      </c>
    </row>
    <row r="104" spans="1:11" ht="12.75">
      <c r="A104" s="199" t="s">
        <v>209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/>
      <c r="K104" s="7">
        <v>3725726</v>
      </c>
    </row>
    <row r="105" spans="1:11" ht="12.75">
      <c r="A105" s="199" t="s">
        <v>210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8510952</v>
      </c>
      <c r="K105" s="7">
        <v>7454547</v>
      </c>
    </row>
    <row r="106" spans="1:11" ht="12.75">
      <c r="A106" s="199" t="s">
        <v>211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/>
      <c r="K106" s="7"/>
    </row>
    <row r="107" spans="1:11" ht="12.75">
      <c r="A107" s="199" t="s">
        <v>70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 ht="12.75">
      <c r="A108" s="199" t="s">
        <v>71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2253926</v>
      </c>
      <c r="K108" s="7">
        <v>2154813</v>
      </c>
    </row>
    <row r="109" spans="1:11" ht="12.75">
      <c r="A109" s="199" t="s">
        <v>72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987016</v>
      </c>
      <c r="K109" s="7">
        <v>918490</v>
      </c>
    </row>
    <row r="110" spans="1:11" ht="12.75">
      <c r="A110" s="199" t="s">
        <v>75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/>
      <c r="K110" s="7"/>
    </row>
    <row r="111" spans="1:11" ht="12.75">
      <c r="A111" s="199" t="s">
        <v>73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74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823215</v>
      </c>
      <c r="K112" s="7">
        <v>330741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3679437</v>
      </c>
      <c r="K113" s="7">
        <v>121045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0">
        <f>J69+J86+J90+J100+J113</f>
        <v>139776445</v>
      </c>
      <c r="K114" s="50">
        <f>K69+K86+K90+K100+K113</f>
        <v>143430431</v>
      </c>
    </row>
    <row r="115" spans="1:11" ht="12.75">
      <c r="A115" s="188" t="s">
        <v>37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/>
      <c r="K115" s="8"/>
    </row>
    <row r="116" spans="1:11" ht="12.75">
      <c r="A116" s="191" t="s">
        <v>272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151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5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6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273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verticalCentered="1"/>
  <pageMargins left="0.3937007874015748" right="0.3937007874015748" top="0.3937007874015748" bottom="0.3937007874015748" header="0" footer="0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34" zoomScaleSheetLayoutView="134" zoomScalePageLayoutView="0" workbookViewId="0" topLeftCell="A49">
      <selection activeCell="A3" sqref="A3:M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291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39</v>
      </c>
      <c r="B4" s="246"/>
      <c r="C4" s="246"/>
      <c r="D4" s="246"/>
      <c r="E4" s="246"/>
      <c r="F4" s="246"/>
      <c r="G4" s="246"/>
      <c r="H4" s="246"/>
      <c r="I4" s="55" t="s">
        <v>244</v>
      </c>
      <c r="J4" s="247" t="s">
        <v>280</v>
      </c>
      <c r="K4" s="247"/>
      <c r="L4" s="247" t="s">
        <v>281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5"/>
      <c r="J5" s="57" t="s">
        <v>276</v>
      </c>
      <c r="K5" s="57" t="s">
        <v>277</v>
      </c>
      <c r="L5" s="57" t="s">
        <v>276</v>
      </c>
      <c r="M5" s="57" t="s">
        <v>277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1">
        <v>29453213</v>
      </c>
      <c r="K7" s="51">
        <v>16927238</v>
      </c>
      <c r="L7" s="51">
        <f>SUM(L8:L9)</f>
        <v>22493797</v>
      </c>
      <c r="M7" s="51">
        <f>SUM(M8:M9)</f>
        <v>15238921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29107976</v>
      </c>
      <c r="K8" s="7">
        <v>16719983</v>
      </c>
      <c r="L8" s="7">
        <v>22118576</v>
      </c>
      <c r="M8" s="7">
        <v>15012672</v>
      </c>
    </row>
    <row r="9" spans="1:13" ht="12.75">
      <c r="A9" s="202" t="s">
        <v>79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345237</v>
      </c>
      <c r="K9" s="7">
        <v>207255</v>
      </c>
      <c r="L9" s="7">
        <v>375221</v>
      </c>
      <c r="M9" s="7">
        <v>226249</v>
      </c>
    </row>
    <row r="10" spans="1:13" ht="12.75">
      <c r="A10" s="202" t="s">
        <v>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0">
        <v>37079701</v>
      </c>
      <c r="K10" s="50">
        <v>17538925</v>
      </c>
      <c r="L10" s="50">
        <f>L11+L12+L16+L20+L21+L22+L25+L26</f>
        <v>28017625</v>
      </c>
      <c r="M10" s="50">
        <f>M11+M12+M16+M20+M21+M22+M25+M26</f>
        <v>15297830</v>
      </c>
    </row>
    <row r="11" spans="1:13" ht="12.75">
      <c r="A11" s="202" t="s">
        <v>80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0">
        <v>17458981</v>
      </c>
      <c r="K12" s="50">
        <v>7842257</v>
      </c>
      <c r="L12" s="50">
        <f>SUM(L13:L15)</f>
        <v>9269772</v>
      </c>
      <c r="M12" s="50">
        <f>SUM(M13:M15)</f>
        <v>5937834</v>
      </c>
    </row>
    <row r="13" spans="1:13" ht="12.75">
      <c r="A13" s="199" t="s">
        <v>120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5235020</v>
      </c>
      <c r="K13" s="7">
        <v>3550257</v>
      </c>
      <c r="L13" s="7">
        <v>5284862</v>
      </c>
      <c r="M13" s="7">
        <v>3665783</v>
      </c>
    </row>
    <row r="14" spans="1:13" ht="12.75">
      <c r="A14" s="199" t="s">
        <v>121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>
        <v>7605</v>
      </c>
      <c r="M14" s="7"/>
    </row>
    <row r="15" spans="1:13" ht="12.75">
      <c r="A15" s="199" t="s">
        <v>41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12223961</v>
      </c>
      <c r="K15" s="7">
        <v>4292074</v>
      </c>
      <c r="L15" s="7">
        <v>3977305</v>
      </c>
      <c r="M15" s="7">
        <v>2272051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0">
        <v>15873584</v>
      </c>
      <c r="K16" s="50">
        <v>7966854</v>
      </c>
      <c r="L16" s="50">
        <f>SUM(L17:L19)</f>
        <v>13868864</v>
      </c>
      <c r="M16" s="50">
        <f>SUM(M17:M19)</f>
        <v>7176326</v>
      </c>
    </row>
    <row r="17" spans="1:13" ht="12.75">
      <c r="A17" s="199" t="s">
        <v>42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10151352</v>
      </c>
      <c r="K17" s="7">
        <v>5097062</v>
      </c>
      <c r="L17" s="7">
        <v>8829594</v>
      </c>
      <c r="M17" s="7">
        <v>4514514</v>
      </c>
    </row>
    <row r="18" spans="1:13" ht="12.75">
      <c r="A18" s="199" t="s">
        <v>43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3627795</v>
      </c>
      <c r="K18" s="7">
        <v>1818607</v>
      </c>
      <c r="L18" s="7">
        <v>3102379</v>
      </c>
      <c r="M18" s="7">
        <v>1608631</v>
      </c>
    </row>
    <row r="19" spans="1:13" ht="12.75">
      <c r="A19" s="199" t="s">
        <v>44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2094437</v>
      </c>
      <c r="K19" s="7">
        <v>1051185</v>
      </c>
      <c r="L19" s="7">
        <v>1936891</v>
      </c>
      <c r="M19" s="7">
        <v>1053181</v>
      </c>
    </row>
    <row r="20" spans="1:13" ht="12.75">
      <c r="A20" s="202" t="s">
        <v>81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1055941</v>
      </c>
      <c r="K20" s="7">
        <v>505537</v>
      </c>
      <c r="L20" s="7">
        <v>746542</v>
      </c>
      <c r="M20" s="7">
        <v>311346</v>
      </c>
    </row>
    <row r="21" spans="1:13" ht="12.75">
      <c r="A21" s="202" t="s">
        <v>82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2587975</v>
      </c>
      <c r="K21" s="7">
        <v>1123249</v>
      </c>
      <c r="L21" s="7">
        <v>4031033</v>
      </c>
      <c r="M21" s="7">
        <v>1784415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9" t="s">
        <v>111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112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/>
      <c r="M24" s="7"/>
    </row>
    <row r="25" spans="1:13" ht="12.75">
      <c r="A25" s="202" t="s">
        <v>83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35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103220</v>
      </c>
      <c r="K26" s="7">
        <v>101028</v>
      </c>
      <c r="L26" s="7">
        <v>101414</v>
      </c>
      <c r="M26" s="7">
        <v>87909</v>
      </c>
    </row>
    <row r="27" spans="1:13" ht="12.75">
      <c r="A27" s="202" t="s">
        <v>178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0">
        <v>10254743</v>
      </c>
      <c r="K27" s="50">
        <v>10254298</v>
      </c>
      <c r="L27" s="50">
        <f>SUM(L28,L29,L30,L31,L32)</f>
        <v>10047122</v>
      </c>
      <c r="M27" s="50">
        <f>SUM(M28,M29,M30,M31,M32)</f>
        <v>10008113</v>
      </c>
    </row>
    <row r="28" spans="1:13" ht="12.75">
      <c r="A28" s="202" t="s">
        <v>192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/>
      <c r="M28" s="7"/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1745</v>
      </c>
      <c r="K29" s="7">
        <v>1300</v>
      </c>
      <c r="L29" s="7">
        <v>42495</v>
      </c>
      <c r="M29" s="7">
        <v>3486</v>
      </c>
    </row>
    <row r="30" spans="1:13" ht="12.75">
      <c r="A30" s="202" t="s">
        <v>113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10252998</v>
      </c>
      <c r="K30" s="7">
        <v>10252998</v>
      </c>
      <c r="L30" s="7">
        <v>10004627</v>
      </c>
      <c r="M30" s="7">
        <v>10004627</v>
      </c>
    </row>
    <row r="31" spans="1:13" ht="12.75">
      <c r="A31" s="202" t="s">
        <v>188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114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179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0">
        <v>623545</v>
      </c>
      <c r="K33" s="50">
        <v>312469</v>
      </c>
      <c r="L33" s="50">
        <f>SUM(L34:L37)</f>
        <v>619847</v>
      </c>
      <c r="M33" s="50">
        <f>SUM(M34:M37)</f>
        <v>494209</v>
      </c>
    </row>
    <row r="34" spans="1:13" ht="12.75">
      <c r="A34" s="202" t="s">
        <v>46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173562</v>
      </c>
      <c r="K34" s="7">
        <v>87261</v>
      </c>
      <c r="L34" s="7">
        <v>170137</v>
      </c>
      <c r="M34" s="7">
        <v>130800</v>
      </c>
    </row>
    <row r="35" spans="1:13" ht="12.75">
      <c r="A35" s="202" t="s">
        <v>45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449983</v>
      </c>
      <c r="K35" s="7">
        <v>225208</v>
      </c>
      <c r="L35" s="7">
        <v>449710</v>
      </c>
      <c r="M35" s="7">
        <v>363409</v>
      </c>
    </row>
    <row r="36" spans="1:13" ht="12.75">
      <c r="A36" s="202" t="s">
        <v>189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47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160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161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190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191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180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0">
        <f>J7+J27+J38+J40</f>
        <v>39707956</v>
      </c>
      <c r="K42" s="50">
        <f>K7+K27+K38+K40</f>
        <v>27181536</v>
      </c>
      <c r="L42" s="50">
        <f>L7+L27+L38+L40</f>
        <v>32540919</v>
      </c>
      <c r="M42" s="50">
        <f>M7+M27+M38+M40</f>
        <v>25247034</v>
      </c>
    </row>
    <row r="43" spans="1:13" ht="12.75">
      <c r="A43" s="202" t="s">
        <v>181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0">
        <f>J10+J33+J39+J41</f>
        <v>37703246</v>
      </c>
      <c r="K43" s="50">
        <f>K10+K33+K39+K41</f>
        <v>17851394</v>
      </c>
      <c r="L43" s="50">
        <f>L10+L33+L39+L41</f>
        <v>28637472</v>
      </c>
      <c r="M43" s="50">
        <f>M10+M33+M39+M41</f>
        <v>15792039</v>
      </c>
    </row>
    <row r="44" spans="1:13" ht="12.75">
      <c r="A44" s="202" t="s">
        <v>201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0">
        <f>J42-J43</f>
        <v>2004710</v>
      </c>
      <c r="K44" s="50">
        <f>K42-K43</f>
        <v>9330142</v>
      </c>
      <c r="L44" s="50">
        <f>L42-L43</f>
        <v>3903447</v>
      </c>
      <c r="M44" s="50">
        <f>M42-M43</f>
        <v>9454995</v>
      </c>
    </row>
    <row r="45" spans="1:13" ht="12.75">
      <c r="A45" s="210" t="s">
        <v>183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2004710</v>
      </c>
      <c r="K45" s="50">
        <f>IF(K42&gt;K43,K42-K43,0)</f>
        <v>9330142</v>
      </c>
      <c r="L45" s="50">
        <f>IF(L42&gt;L43,L42-L43,0)</f>
        <v>3903447</v>
      </c>
      <c r="M45" s="50">
        <f>IF(M42&gt;M43,M42-M43,0)</f>
        <v>9454995</v>
      </c>
    </row>
    <row r="46" spans="1:13" ht="12.75">
      <c r="A46" s="210" t="s">
        <v>184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2" t="s">
        <v>182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202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0">
        <f>J44-J47</f>
        <v>2004710</v>
      </c>
      <c r="K48" s="50">
        <f>K44-K47</f>
        <v>9330142</v>
      </c>
      <c r="L48" s="50">
        <f>L44-L47</f>
        <v>3903447</v>
      </c>
      <c r="M48" s="50">
        <f>M44-M47</f>
        <v>9454995</v>
      </c>
    </row>
    <row r="49" spans="1:13" ht="12.75">
      <c r="A49" s="210" t="s">
        <v>157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2004710</v>
      </c>
      <c r="K49" s="50">
        <f>IF(K48&gt;0,K48,0)</f>
        <v>9330142</v>
      </c>
      <c r="L49" s="50">
        <f>IF(L48&gt;0,L48,0)</f>
        <v>3903447</v>
      </c>
      <c r="M49" s="50">
        <f>IF(M48&gt;0,M48,0)</f>
        <v>9454995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1" t="s">
        <v>274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152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</row>
    <row r="53" spans="1:13" ht="12.75">
      <c r="A53" s="239" t="s">
        <v>199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200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91" t="s">
        <v>154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169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v>2004710</v>
      </c>
      <c r="K56" s="6">
        <v>9330142</v>
      </c>
      <c r="L56" s="6">
        <v>3903447</v>
      </c>
      <c r="M56" s="6">
        <v>9454995</v>
      </c>
    </row>
    <row r="57" spans="1:13" ht="12.75">
      <c r="A57" s="202" t="s">
        <v>186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2" t="s">
        <v>193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194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30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195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196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197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198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187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158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2" t="s">
        <v>159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8">
        <f>J56+J66</f>
        <v>2004710</v>
      </c>
      <c r="K67" s="58">
        <f>K56+K66</f>
        <v>9330142</v>
      </c>
      <c r="L67" s="58">
        <f>L56+L66</f>
        <v>3903447</v>
      </c>
      <c r="M67" s="58">
        <v>9454995</v>
      </c>
    </row>
    <row r="68" spans="1:13" ht="12.75" customHeight="1">
      <c r="A68" s="235" t="s">
        <v>275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199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32" t="s">
        <v>200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52" zoomScaleSheetLayoutView="152" zoomScalePageLayoutView="0" workbookViewId="0" topLeftCell="A1">
      <selection activeCell="A2" sqref="A2:K2"/>
    </sheetView>
  </sheetViews>
  <sheetFormatPr defaultColWidth="9.140625" defaultRowHeight="12.75"/>
  <cols>
    <col min="1" max="6" width="9.140625" style="49" customWidth="1"/>
    <col min="7" max="7" width="8.57421875" style="49" customWidth="1"/>
    <col min="8" max="8" width="3.28125" style="49" hidden="1" customWidth="1"/>
    <col min="9" max="10" width="9.140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56" t="s">
        <v>162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5" t="s">
        <v>292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3.75">
      <c r="A4" s="258" t="s">
        <v>39</v>
      </c>
      <c r="B4" s="258"/>
      <c r="C4" s="258"/>
      <c r="D4" s="258"/>
      <c r="E4" s="258"/>
      <c r="F4" s="258"/>
      <c r="G4" s="258"/>
      <c r="H4" s="258"/>
      <c r="I4" s="63" t="s">
        <v>244</v>
      </c>
      <c r="J4" s="64" t="s">
        <v>280</v>
      </c>
      <c r="K4" s="64" t="s">
        <v>281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7">
        <v>2</v>
      </c>
      <c r="J5" s="68" t="s">
        <v>247</v>
      </c>
      <c r="K5" s="68" t="s">
        <v>248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164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25367121</v>
      </c>
      <c r="K7" s="7">
        <v>23545076</v>
      </c>
    </row>
    <row r="8" spans="1:11" ht="12.75">
      <c r="A8" s="199" t="s">
        <v>93</v>
      </c>
      <c r="B8" s="200"/>
      <c r="C8" s="200"/>
      <c r="D8" s="200"/>
      <c r="E8" s="200"/>
      <c r="F8" s="200"/>
      <c r="G8" s="200"/>
      <c r="H8" s="200"/>
      <c r="I8" s="1">
        <v>2</v>
      </c>
      <c r="J8" s="5"/>
      <c r="K8" s="7"/>
    </row>
    <row r="9" spans="1:11" ht="12.75">
      <c r="A9" s="199" t="s">
        <v>94</v>
      </c>
      <c r="B9" s="200"/>
      <c r="C9" s="200"/>
      <c r="D9" s="200"/>
      <c r="E9" s="200"/>
      <c r="F9" s="200"/>
      <c r="G9" s="200"/>
      <c r="H9" s="200"/>
      <c r="I9" s="1">
        <v>3</v>
      </c>
      <c r="J9" s="5">
        <v>2420</v>
      </c>
      <c r="K9" s="7">
        <v>12750</v>
      </c>
    </row>
    <row r="10" spans="1:11" ht="12.75">
      <c r="A10" s="199" t="s">
        <v>95</v>
      </c>
      <c r="B10" s="200"/>
      <c r="C10" s="200"/>
      <c r="D10" s="200"/>
      <c r="E10" s="200"/>
      <c r="F10" s="200"/>
      <c r="G10" s="200"/>
      <c r="H10" s="200"/>
      <c r="I10" s="1">
        <v>4</v>
      </c>
      <c r="J10" s="5">
        <v>5994</v>
      </c>
      <c r="K10" s="7">
        <v>1742148</v>
      </c>
    </row>
    <row r="11" spans="1:11" ht="12.75">
      <c r="A11" s="199" t="s">
        <v>96</v>
      </c>
      <c r="B11" s="200"/>
      <c r="C11" s="200"/>
      <c r="D11" s="200"/>
      <c r="E11" s="200"/>
      <c r="F11" s="200"/>
      <c r="G11" s="200"/>
      <c r="H11" s="200"/>
      <c r="I11" s="1">
        <v>5</v>
      </c>
      <c r="J11" s="5">
        <v>1401624</v>
      </c>
      <c r="K11" s="7">
        <v>407921</v>
      </c>
    </row>
    <row r="12" spans="1:11" ht="12.75">
      <c r="A12" s="202" t="s">
        <v>163</v>
      </c>
      <c r="B12" s="203"/>
      <c r="C12" s="203"/>
      <c r="D12" s="203"/>
      <c r="E12" s="203"/>
      <c r="F12" s="203"/>
      <c r="G12" s="203"/>
      <c r="H12" s="203"/>
      <c r="I12" s="1">
        <v>6</v>
      </c>
      <c r="J12" s="61">
        <f>SUM(J7:J11)</f>
        <v>26777159</v>
      </c>
      <c r="K12" s="50">
        <f>SUM(K7:K11)</f>
        <v>25707895</v>
      </c>
    </row>
    <row r="13" spans="1:11" ht="12.75">
      <c r="A13" s="199" t="s">
        <v>97</v>
      </c>
      <c r="B13" s="200"/>
      <c r="C13" s="200"/>
      <c r="D13" s="200"/>
      <c r="E13" s="200"/>
      <c r="F13" s="200"/>
      <c r="G13" s="200"/>
      <c r="H13" s="200"/>
      <c r="I13" s="1">
        <v>7</v>
      </c>
      <c r="J13" s="5">
        <v>17871542</v>
      </c>
      <c r="K13" s="7">
        <v>14337486</v>
      </c>
    </row>
    <row r="14" spans="1:11" ht="12.75">
      <c r="A14" s="199" t="s">
        <v>98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17520683</v>
      </c>
      <c r="K14" s="7">
        <v>17471184</v>
      </c>
    </row>
    <row r="15" spans="1:11" ht="12.75">
      <c r="A15" s="199" t="s">
        <v>99</v>
      </c>
      <c r="B15" s="200"/>
      <c r="C15" s="200"/>
      <c r="D15" s="200"/>
      <c r="E15" s="200"/>
      <c r="F15" s="200"/>
      <c r="G15" s="200"/>
      <c r="H15" s="200"/>
      <c r="I15" s="1">
        <v>9</v>
      </c>
      <c r="J15" s="5">
        <v>285639</v>
      </c>
      <c r="K15" s="7">
        <v>66156</v>
      </c>
    </row>
    <row r="16" spans="1:11" ht="12.75">
      <c r="A16" s="199" t="s">
        <v>100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334309</v>
      </c>
      <c r="K16" s="7">
        <v>79138</v>
      </c>
    </row>
    <row r="17" spans="1:11" ht="12.75">
      <c r="A17" s="199" t="s">
        <v>101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3387623</v>
      </c>
      <c r="K17" s="7">
        <v>363421</v>
      </c>
    </row>
    <row r="18" spans="1:11" ht="12.75">
      <c r="A18" s="199" t="s">
        <v>102</v>
      </c>
      <c r="B18" s="200"/>
      <c r="C18" s="200"/>
      <c r="D18" s="200"/>
      <c r="E18" s="200"/>
      <c r="F18" s="200"/>
      <c r="G18" s="200"/>
      <c r="H18" s="200"/>
      <c r="I18" s="1">
        <v>12</v>
      </c>
      <c r="J18" s="5">
        <v>352596</v>
      </c>
      <c r="K18" s="7">
        <v>573097</v>
      </c>
    </row>
    <row r="19" spans="1:11" ht="12.75">
      <c r="A19" s="202" t="s">
        <v>32</v>
      </c>
      <c r="B19" s="203"/>
      <c r="C19" s="203"/>
      <c r="D19" s="203"/>
      <c r="E19" s="203"/>
      <c r="F19" s="203"/>
      <c r="G19" s="203"/>
      <c r="H19" s="203"/>
      <c r="I19" s="1">
        <v>13</v>
      </c>
      <c r="J19" s="61">
        <f>SUM(J13:J18)</f>
        <v>39752392</v>
      </c>
      <c r="K19" s="50">
        <f>SUM(K13:K18)</f>
        <v>32890482</v>
      </c>
    </row>
    <row r="20" spans="1:11" ht="12.75">
      <c r="A20" s="202" t="s">
        <v>84</v>
      </c>
      <c r="B20" s="252"/>
      <c r="C20" s="252"/>
      <c r="D20" s="252"/>
      <c r="E20" s="252"/>
      <c r="F20" s="252"/>
      <c r="G20" s="252"/>
      <c r="H20" s="253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4" t="s">
        <v>85</v>
      </c>
      <c r="B21" s="250"/>
      <c r="C21" s="250"/>
      <c r="D21" s="250"/>
      <c r="E21" s="250"/>
      <c r="F21" s="250"/>
      <c r="G21" s="250"/>
      <c r="H21" s="251"/>
      <c r="I21" s="1">
        <v>15</v>
      </c>
      <c r="J21" s="61">
        <f>IF(J19&gt;J12,J19-J12,0)</f>
        <v>12975233</v>
      </c>
      <c r="K21" s="50">
        <f>IF(K19&gt;K12,K19-K12,0)</f>
        <v>7182587</v>
      </c>
    </row>
    <row r="22" spans="1:11" ht="12.75">
      <c r="A22" s="191" t="s">
        <v>131</v>
      </c>
      <c r="B22" s="192"/>
      <c r="C22" s="192"/>
      <c r="D22" s="192"/>
      <c r="E22" s="192"/>
      <c r="F22" s="192"/>
      <c r="G22" s="192"/>
      <c r="H22" s="192"/>
      <c r="I22" s="248"/>
      <c r="J22" s="248"/>
      <c r="K22" s="249"/>
    </row>
    <row r="23" spans="1:11" ht="12.75">
      <c r="A23" s="199" t="s">
        <v>136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>
        <v>4000</v>
      </c>
      <c r="K23" s="7">
        <v>125</v>
      </c>
    </row>
    <row r="24" spans="1:11" ht="12.75">
      <c r="A24" s="199" t="s">
        <v>137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>
      <c r="A25" s="199" t="s">
        <v>282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>
        <v>19040</v>
      </c>
      <c r="K25" s="7">
        <v>14621</v>
      </c>
    </row>
    <row r="26" spans="1:11" ht="12.75">
      <c r="A26" s="199" t="s">
        <v>283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>
        <v>7226574</v>
      </c>
      <c r="K26" s="7">
        <v>3400000</v>
      </c>
    </row>
    <row r="27" spans="1:11" ht="12.75">
      <c r="A27" s="199" t="s">
        <v>138</v>
      </c>
      <c r="B27" s="200"/>
      <c r="C27" s="200"/>
      <c r="D27" s="200"/>
      <c r="E27" s="200"/>
      <c r="F27" s="200"/>
      <c r="G27" s="200"/>
      <c r="H27" s="200"/>
      <c r="I27" s="1">
        <v>20</v>
      </c>
      <c r="J27" s="5"/>
      <c r="K27" s="7"/>
    </row>
    <row r="28" spans="1:11" ht="12.75">
      <c r="A28" s="202" t="s">
        <v>90</v>
      </c>
      <c r="B28" s="203"/>
      <c r="C28" s="203"/>
      <c r="D28" s="203"/>
      <c r="E28" s="203"/>
      <c r="F28" s="203"/>
      <c r="G28" s="203"/>
      <c r="H28" s="203"/>
      <c r="I28" s="1">
        <v>21</v>
      </c>
      <c r="J28" s="61">
        <f>SUM(J23:J27)</f>
        <v>7249614</v>
      </c>
      <c r="K28" s="50">
        <f>SUM(K23:K27)</f>
        <v>3414746</v>
      </c>
    </row>
    <row r="29" spans="1:11" ht="12.75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>
        <v>224383</v>
      </c>
      <c r="K29" s="7">
        <v>77360</v>
      </c>
    </row>
    <row r="30" spans="1:11" ht="12.75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5"/>
      <c r="K31" s="7"/>
    </row>
    <row r="32" spans="1:11" ht="12.75">
      <c r="A32" s="202" t="s">
        <v>33</v>
      </c>
      <c r="B32" s="203"/>
      <c r="C32" s="203"/>
      <c r="D32" s="203"/>
      <c r="E32" s="203"/>
      <c r="F32" s="203"/>
      <c r="G32" s="203"/>
      <c r="H32" s="203"/>
      <c r="I32" s="1">
        <v>25</v>
      </c>
      <c r="J32" s="61">
        <f>SUM(J29:J31)</f>
        <v>224383</v>
      </c>
      <c r="K32" s="50">
        <f>SUM(K29:K31)</f>
        <v>77360</v>
      </c>
    </row>
    <row r="33" spans="1:11" ht="12.75">
      <c r="A33" s="202" t="s">
        <v>86</v>
      </c>
      <c r="B33" s="203"/>
      <c r="C33" s="203"/>
      <c r="D33" s="203"/>
      <c r="E33" s="203"/>
      <c r="F33" s="203"/>
      <c r="G33" s="203"/>
      <c r="H33" s="203"/>
      <c r="I33" s="1">
        <v>26</v>
      </c>
      <c r="J33" s="61">
        <f>IF(J28&gt;J32,J28-J32,0)</f>
        <v>7025231</v>
      </c>
      <c r="K33" s="50">
        <f>IF(K28&gt;K32,K28-K32,0)</f>
        <v>3337386</v>
      </c>
    </row>
    <row r="34" spans="1:11" ht="12.75">
      <c r="A34" s="202" t="s">
        <v>87</v>
      </c>
      <c r="B34" s="203"/>
      <c r="C34" s="203"/>
      <c r="D34" s="203"/>
      <c r="E34" s="203"/>
      <c r="F34" s="203"/>
      <c r="G34" s="203"/>
      <c r="H34" s="203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191" t="s">
        <v>132</v>
      </c>
      <c r="B35" s="192"/>
      <c r="C35" s="192"/>
      <c r="D35" s="192"/>
      <c r="E35" s="192"/>
      <c r="F35" s="192"/>
      <c r="G35" s="192"/>
      <c r="H35" s="192"/>
      <c r="I35" s="248">
        <v>0</v>
      </c>
      <c r="J35" s="248"/>
      <c r="K35" s="249"/>
    </row>
    <row r="36" spans="1:11" ht="12.75">
      <c r="A36" s="199" t="s">
        <v>144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/>
      <c r="K36" s="7"/>
    </row>
    <row r="37" spans="1:11" ht="12.75">
      <c r="A37" s="199" t="s">
        <v>23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>
        <v>10696</v>
      </c>
      <c r="K37" s="7">
        <v>3090880</v>
      </c>
    </row>
    <row r="38" spans="1:11" ht="12.75">
      <c r="A38" s="199" t="s">
        <v>24</v>
      </c>
      <c r="B38" s="200"/>
      <c r="C38" s="200"/>
      <c r="D38" s="200"/>
      <c r="E38" s="200"/>
      <c r="F38" s="200"/>
      <c r="G38" s="200"/>
      <c r="H38" s="200"/>
      <c r="I38" s="1">
        <v>30</v>
      </c>
      <c r="J38" s="5"/>
      <c r="K38" s="7">
        <v>323684</v>
      </c>
    </row>
    <row r="39" spans="1:11" ht="12.75">
      <c r="A39" s="202" t="s">
        <v>34</v>
      </c>
      <c r="B39" s="203"/>
      <c r="C39" s="203"/>
      <c r="D39" s="203"/>
      <c r="E39" s="203"/>
      <c r="F39" s="203"/>
      <c r="G39" s="203"/>
      <c r="H39" s="203"/>
      <c r="I39" s="1">
        <v>31</v>
      </c>
      <c r="J39" s="61">
        <f>SUM(J36:J38)</f>
        <v>10696</v>
      </c>
      <c r="K39" s="50">
        <f>SUM(K36:K38)</f>
        <v>3414564</v>
      </c>
    </row>
    <row r="40" spans="1:11" ht="12.75">
      <c r="A40" s="199" t="s">
        <v>25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>
        <v>183453</v>
      </c>
      <c r="K40" s="7"/>
    </row>
    <row r="41" spans="1:11" ht="12.75">
      <c r="A41" s="199" t="s">
        <v>26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27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>
        <v>255313</v>
      </c>
      <c r="K42" s="7">
        <v>185929</v>
      </c>
    </row>
    <row r="43" spans="1:11" ht="12.75">
      <c r="A43" s="199" t="s">
        <v>28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199" t="s">
        <v>29</v>
      </c>
      <c r="B44" s="200"/>
      <c r="C44" s="200"/>
      <c r="D44" s="200"/>
      <c r="E44" s="200"/>
      <c r="F44" s="200"/>
      <c r="G44" s="200"/>
      <c r="H44" s="200"/>
      <c r="I44" s="1">
        <v>36</v>
      </c>
      <c r="J44" s="5"/>
      <c r="K44" s="7"/>
    </row>
    <row r="45" spans="1:11" ht="12.75">
      <c r="A45" s="202" t="s">
        <v>122</v>
      </c>
      <c r="B45" s="203"/>
      <c r="C45" s="203"/>
      <c r="D45" s="203"/>
      <c r="E45" s="203"/>
      <c r="F45" s="203"/>
      <c r="G45" s="203"/>
      <c r="H45" s="203"/>
      <c r="I45" s="1">
        <v>37</v>
      </c>
      <c r="J45" s="61">
        <f>SUM(J40:J44)</f>
        <v>438766</v>
      </c>
      <c r="K45" s="50">
        <f>SUM(K40:K44)</f>
        <v>185929</v>
      </c>
    </row>
    <row r="46" spans="1:11" ht="12.75">
      <c r="A46" s="202" t="s">
        <v>134</v>
      </c>
      <c r="B46" s="203"/>
      <c r="C46" s="203"/>
      <c r="D46" s="203"/>
      <c r="E46" s="203"/>
      <c r="F46" s="203"/>
      <c r="G46" s="203"/>
      <c r="H46" s="203"/>
      <c r="I46" s="1">
        <v>38</v>
      </c>
      <c r="J46" s="61">
        <f>IF(J39&gt;J45,J39-J45,0)</f>
        <v>0</v>
      </c>
      <c r="K46" s="50">
        <f>IF(K39&gt;K45,K39-K45,0)</f>
        <v>3228635</v>
      </c>
    </row>
    <row r="47" spans="1:11" ht="12.75">
      <c r="A47" s="202" t="s">
        <v>135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IF(J45&gt;J39,J45-J39,0)</f>
        <v>428070</v>
      </c>
      <c r="K47" s="50">
        <f>IF(K45&gt;K39,K45-K39,0)</f>
        <v>0</v>
      </c>
    </row>
    <row r="48" spans="1:11" ht="12.75">
      <c r="A48" s="202" t="s">
        <v>123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2" t="s">
        <v>12</v>
      </c>
      <c r="B49" s="203"/>
      <c r="C49" s="203"/>
      <c r="D49" s="203"/>
      <c r="E49" s="203"/>
      <c r="F49" s="203"/>
      <c r="G49" s="203"/>
      <c r="H49" s="203"/>
      <c r="I49" s="1">
        <v>41</v>
      </c>
      <c r="J49" s="61">
        <f>IF(J21-J20+J34-J33+J47-J46&gt;0,J21-J20+J34-J33+J47-J46,0)</f>
        <v>6378072</v>
      </c>
      <c r="K49" s="61">
        <f>IF(K21-K20+K34-K33+K47-K46&gt;0,K21-K20+K34-K33+K47-K46,0)</f>
        <v>616566</v>
      </c>
    </row>
    <row r="50" spans="1:11" ht="12.75">
      <c r="A50" s="202" t="s">
        <v>133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10190608</v>
      </c>
      <c r="K50" s="7">
        <v>2772199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146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>
        <v>6378072</v>
      </c>
      <c r="K52" s="7">
        <v>616566</v>
      </c>
    </row>
    <row r="53" spans="1:11" ht="12.75">
      <c r="A53" s="214" t="s">
        <v>147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2">
        <f>J50+J51-J52</f>
        <v>3812536</v>
      </c>
      <c r="K53" s="58">
        <f>K50+K51-K52</f>
        <v>2155633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8" zoomScaleSheetLayoutView="148" zoomScalePageLayoutView="0" workbookViewId="0" topLeftCell="A1">
      <selection activeCell="G2" sqref="G2:H2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6384" width="9.140625" style="71" customWidth="1"/>
  </cols>
  <sheetData>
    <row r="1" spans="1:12" ht="12.75">
      <c r="A1" s="274" t="s">
        <v>245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0"/>
    </row>
    <row r="2" spans="1:12" ht="15.75">
      <c r="A2" s="39"/>
      <c r="B2" s="69"/>
      <c r="C2" s="259" t="s">
        <v>246</v>
      </c>
      <c r="D2" s="259"/>
      <c r="E2" s="72" t="s">
        <v>302</v>
      </c>
      <c r="F2" s="40" t="s">
        <v>215</v>
      </c>
      <c r="G2" s="260" t="s">
        <v>304</v>
      </c>
      <c r="H2" s="261"/>
      <c r="I2" s="69"/>
      <c r="J2" s="69"/>
      <c r="K2" s="69"/>
      <c r="L2" s="73"/>
    </row>
    <row r="3" spans="1:11" ht="23.25">
      <c r="A3" s="262">
        <v>-7404864</v>
      </c>
      <c r="B3" s="262"/>
      <c r="C3" s="262"/>
      <c r="D3" s="262"/>
      <c r="E3" s="262"/>
      <c r="F3" s="262"/>
      <c r="G3" s="262"/>
      <c r="H3" s="262"/>
      <c r="I3" s="76" t="s">
        <v>267</v>
      </c>
      <c r="J3" s="77" t="s">
        <v>124</v>
      </c>
      <c r="K3" s="77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9">
        <v>2</v>
      </c>
      <c r="J4" s="78" t="s">
        <v>247</v>
      </c>
      <c r="K4" s="78" t="s">
        <v>248</v>
      </c>
    </row>
    <row r="5" spans="1:11" ht="12.75">
      <c r="A5" s="264" t="s">
        <v>249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39544900</v>
      </c>
      <c r="K5" s="42">
        <v>39544900</v>
      </c>
    </row>
    <row r="6" spans="1:11" ht="12.75">
      <c r="A6" s="264" t="s">
        <v>250</v>
      </c>
      <c r="B6" s="265"/>
      <c r="C6" s="265"/>
      <c r="D6" s="265"/>
      <c r="E6" s="265"/>
      <c r="F6" s="265"/>
      <c r="G6" s="265"/>
      <c r="H6" s="265"/>
      <c r="I6" s="41">
        <v>2</v>
      </c>
      <c r="J6" s="43"/>
      <c r="K6" s="43"/>
    </row>
    <row r="7" spans="1:11" ht="12.75">
      <c r="A7" s="264" t="s">
        <v>251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247994</v>
      </c>
      <c r="K7" s="43">
        <v>247994</v>
      </c>
    </row>
    <row r="8" spans="1:11" ht="12.75">
      <c r="A8" s="264" t="s">
        <v>252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-7404864</v>
      </c>
      <c r="K8" s="43"/>
    </row>
    <row r="9" spans="1:11" ht="12.75">
      <c r="A9" s="264" t="s">
        <v>253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-7325432</v>
      </c>
      <c r="K9" s="43"/>
    </row>
    <row r="10" spans="1:11" ht="12.75">
      <c r="A10" s="264" t="s">
        <v>254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/>
      <c r="K10" s="43"/>
    </row>
    <row r="11" spans="1:11" ht="12.75">
      <c r="A11" s="264" t="s">
        <v>255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/>
      <c r="K11" s="43"/>
    </row>
    <row r="12" spans="1:11" ht="12.75">
      <c r="A12" s="264" t="s">
        <v>256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/>
      <c r="K12" s="43"/>
    </row>
    <row r="13" spans="1:11" ht="12.75">
      <c r="A13" s="264" t="s">
        <v>299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>
        <v>54783009</v>
      </c>
      <c r="K13" s="43">
        <v>54783009</v>
      </c>
    </row>
    <row r="14" spans="1:11" ht="12.75">
      <c r="A14" s="266" t="s">
        <v>257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4">
        <f>SUM(J5:J13)</f>
        <v>79845607</v>
      </c>
      <c r="K14" s="74">
        <f>SUM(K5:K13)</f>
        <v>94575903</v>
      </c>
    </row>
    <row r="15" spans="1:11" ht="12.75">
      <c r="A15" s="264" t="s">
        <v>258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/>
      <c r="K15" s="43"/>
    </row>
    <row r="16" spans="1:11" ht="12.75">
      <c r="A16" s="264" t="s">
        <v>259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/>
      <c r="K16" s="43"/>
    </row>
    <row r="17" spans="1:11" ht="12.75">
      <c r="A17" s="264" t="s">
        <v>260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/>
      <c r="K17" s="43"/>
    </row>
    <row r="18" spans="1:11" ht="12.75">
      <c r="A18" s="264" t="s">
        <v>261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/>
      <c r="K18" s="43"/>
    </row>
    <row r="19" spans="1:11" ht="12.75">
      <c r="A19" s="264" t="s">
        <v>262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/>
      <c r="K19" s="43"/>
    </row>
    <row r="20" spans="1:11" ht="12.75">
      <c r="A20" s="264" t="s">
        <v>263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/>
      <c r="K20" s="43"/>
    </row>
    <row r="21" spans="1:11" ht="12.75">
      <c r="A21" s="266" t="s">
        <v>264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265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266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5"/>
      <c r="K24" s="75"/>
    </row>
    <row r="25" spans="1:11" ht="30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SM</cp:lastModifiedBy>
  <cp:lastPrinted>2014-07-29T18:30:29Z</cp:lastPrinted>
  <dcterms:created xsi:type="dcterms:W3CDTF">2008-10-17T11:51:54Z</dcterms:created>
  <dcterms:modified xsi:type="dcterms:W3CDTF">2014-07-30T15:46:35Z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