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<sst xmlns="http://schemas.openxmlformats.org/spreadsheetml/2006/main" count="341" uniqueCount="307">
  <si>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</si>
  <si>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</si>
  <si>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</si>
  <si>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</si>
  <si>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</si>
  <si>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</si>
  <si>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</si>
  <si>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</si>
  <si>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</si>
  <si>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</si>
  <si>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</si>
  <si>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</si>
  <si>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</si>
  <si>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</si>
  <si>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</si>
  <si>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</si>
  <si>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</si>
  <si>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</si>
  <si>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</si>
  <si>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</si>
  <si>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</si>
  <si>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</si>
  <si>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</si>
  <si>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</si>
  <si>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</si>
  <si>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</si>
  <si>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</si>
  <si>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</si>
  <si>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</si>
  <si>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</si>
  <si>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</si>
  <si>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</si>
  <si>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</si>
  <si>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</si>
  <si>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</si>
  <si>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</si>
  <si>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</si>
  <si>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</si>
  <si>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</si>
  <si>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</si>
  <si>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</si>
  <si>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</si>
  <si>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</si>
  <si>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</si>
  <si>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</si>
  <si>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</si>
  <si>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</si>
  <si>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</si>
  <si>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</si>
  <si>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</si>
  <si>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</si>
  <si>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</si>
  <si>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</si>
  <si>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</si>
  <si>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</si>
  <si>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</si>
  <si>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</si>
  <si>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</si>
  <si>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</si>
  <si>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</si>
  <si>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</si>
  <si>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</si>
  <si>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</si>
  <si>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</si>
  <si>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</si>
  <si>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</si>
  <si>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</si>
  <si>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</si>
  <si>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</si>
  <si>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</si>
  <si>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</si>
  <si>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</si>
  <si>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</si>
  <si>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</si>
  <si>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</si>
  <si>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</si>
  <si>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</si>
  <si>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</si>
  <si>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</si>
  <si>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</si>
  <si>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</si>
  <si>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</si>
  <si>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</si>
  <si>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</si>
  <si>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</si>
  <si>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</si>
  <si>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</si>
  <si>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</si>
  <si>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</si>
  <si>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</si>
  <si>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</si>
  <si>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</si>
  <si>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</si>
  <si>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</si>
  <si>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</si>
  <si>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</si>
  <si>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</si>
  <si>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</si>
  <si>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</si>
  <si>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</si>
  <si>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</si>
  <si>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</si>
  <si>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</si>
  <si>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</si>
  <si>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</si>
  <si>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</si>
  <si>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</si>
  <si>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</si>
  <si>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</si>
  <si>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</si>
  <si>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</si>
  <si>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</si>
  <si>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</si>
  <si>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</si>
  <si>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</si>
  <si>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</si>
  <si>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</si>
  <si>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</si>
  <si>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</si>
  <si>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</si>
  <si>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</si>
  <si>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</si>
  <si>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</si>
  <si>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</si>
  <si>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</si>
  <si>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</si>
  <si>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</si>
  <si>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</si>
  <si>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</si>
  <si>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</si>
  <si>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</si>
  <si>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</si>
  <si>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</si>
  <si>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</si>
  <si>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</si>
  <si>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</si>
  <si>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</si>
  <si>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</si>
  <si>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</si>
  <si>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</si>
  <si>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</si>
  <si>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</si>
  <si>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</si>
  <si>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</si>
  <si>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</si>
  <si>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</si>
  <si>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</si>
  <si>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</si>
  <si>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</si>
  <si>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</si>
  <si>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</si>
  <si>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</si>
  <si>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</si>
  <si>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</si>
  <si>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</si>
  <si>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</si>
  <si>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</si>
  <si>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</si>
  <si>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</si>
  <si>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</si>
  <si>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</si>
  <si>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</si>
  <si>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</si>
  <si>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</si>
  <si>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</si>
  <si>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</si>
  <si>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</si>
  <si>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</si>
  <si>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</si>
  <si>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</si>
  <si>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</si>
  <si>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</si>
  <si>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</si>
  <si>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</si>
  <si>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</si>
  <si>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</si>
  <si>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</si>
  <si>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</si>
  <si>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</si>
  <si>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</si>
  <si>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</si>
  <si>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</si>
  <si>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</si>
  <si>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</si>
  <si>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</si>
  <si>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</si>
  <si>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</si>
  <si>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</si>
  <si>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</si>
  <si>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</si>
  <si>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</si>
  <si>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</si>
  <si>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</si>
  <si>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</si>
  <si>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</si>
  <si>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</si>
  <si>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</si>
  <si>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</si>
  <si>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</si>
  <si>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</si>
  <si>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</si>
  <si>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</si>
  <si>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</si>
  <si>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</si>
  <si>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</si>
  <si>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</si>
  <si>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</si>
  <si>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</si>
  <si>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</si>
  <si>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</si>
  <si>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</si>
  <si>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</si>
  <si>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</si>
  <si>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</si>
  <si>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</si>
  <si>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</si>
  <si>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</si>
  <si>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</si>
  <si>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</si>
  <si>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</si>
  <si>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</si>
  <si>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</si>
  <si>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</si>
  <si>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</si>
  <si>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</si>
  <si>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</si>
  <si>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</si>
  <si>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</si>
  <si>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</si>
  <si>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</si>
  <si>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</si>
  <si>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</si>
  <si>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</si>
  <si>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</si>
  <si>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</si>
  <si>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</si>
  <si>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</si>
  <si>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</si>
  <si>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</si>
  <si>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</si>
  <si>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</si>
  <si>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</si>
  <si>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</si>
  <si>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</si>
  <si>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</si>
  <si>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</si>
  <si>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</si>
  <si>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</si>
  <si>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</si>
  <si>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</si>
  <si>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</si>
  <si>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</si>
  <si>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</si>
  <si>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</si>
  <si>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</si>
  <si>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</si>
  <si>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</si>
  <si>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</si>
  <si>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</si>
  <si>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</si>
  <si>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</si>
  <si>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</si>
  <si>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</si>
  <si>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</si>
  <si>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</si>
  <si>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</si>
  <si>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</si>
  <si>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</si>
  <si>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</si>
  <si>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</si>
  <si>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</si>
  <si>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</si>
  <si>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</si>
  <si>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</si>
  <si>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</si>
  <si>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</si>
  <si>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</si>
  <si>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</si>
  <si>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</si>
  <si>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</si>
  <si>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</si>
  <si>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</si>
  <si>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</si>
  <si>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</si>
  <si>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</si>
  <si>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01.01.2012.</t>
  </si>
  <si>
    <t>03275329</t>
  </si>
  <si>
    <t>080031193</t>
  </si>
  <si>
    <t>55860335630</t>
  </si>
  <si>
    <t>VODOPRIVREDA ZAGREB D.D.</t>
  </si>
  <si>
    <t>ZAGREB</t>
  </si>
  <si>
    <t>PETROVARADINSKA 110</t>
  </si>
  <si>
    <t>vodoprivreda 07@vzg.hr</t>
  </si>
  <si>
    <t>GRAD ZAGREB</t>
  </si>
  <si>
    <t>NE</t>
  </si>
  <si>
    <t>4291</t>
  </si>
  <si>
    <t>KLARIĆ MARIO</t>
  </si>
  <si>
    <t>Obveznik: VODOPRIVREDA ZAGREB D.D.</t>
  </si>
  <si>
    <t>SAŠA MOLAN</t>
  </si>
  <si>
    <t>015631287</t>
  </si>
  <si>
    <t>015631350</t>
  </si>
  <si>
    <t>vodoprivreda03@vzg.hr</t>
  </si>
  <si>
    <t>www.vzg.hr</t>
  </si>
  <si>
    <t xml:space="preserve">  9. Revalorizacijske rezerve</t>
  </si>
  <si>
    <t>30.09.2012.</t>
  </si>
  <si>
    <t>stanje na dan 30.09.2012.</t>
  </si>
  <si>
    <t>u razdoblju 01.01.2012. do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</si>
</sst>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1" applyFont="1" applyBorder="1" applyAlignment="1" applyProtection="1">
      <alignment horizontal="left"/>
      <protection hidden="1"/>
    </xf>
    <xf numFmtId="0" fontId="17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doprivreda03@vzg.hr" TargetMode="External" /><Relationship Id="rId2" Type="http://schemas.openxmlformats.org/officeDocument/2006/relationships/hyperlink" Target="http://www.vzg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J44" sqref="J4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8" t="s">
        <v>213</v>
      </c>
      <c r="B1" s="149"/>
      <c r="C1" s="149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78" t="s">
        <v>214</v>
      </c>
      <c r="B2" s="179"/>
      <c r="C2" s="179"/>
      <c r="D2" s="180"/>
      <c r="E2" s="115" t="s">
        <v>285</v>
      </c>
      <c r="F2" s="12"/>
      <c r="G2" s="13" t="s">
        <v>215</v>
      </c>
      <c r="H2" s="115" t="s">
        <v>304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81" t="s">
        <v>279</v>
      </c>
      <c r="B4" s="182"/>
      <c r="C4" s="182"/>
      <c r="D4" s="182"/>
      <c r="E4" s="182"/>
      <c r="F4" s="182"/>
      <c r="G4" s="182"/>
      <c r="H4" s="182"/>
      <c r="I4" s="183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30" t="s">
        <v>216</v>
      </c>
      <c r="B6" s="131"/>
      <c r="C6" s="143" t="s">
        <v>286</v>
      </c>
      <c r="D6" s="144"/>
      <c r="E6" s="29"/>
      <c r="F6" s="29"/>
      <c r="G6" s="29"/>
      <c r="H6" s="29"/>
      <c r="I6" s="88"/>
      <c r="J6" s="10"/>
      <c r="K6" s="10"/>
      <c r="L6" s="10"/>
    </row>
    <row r="7" spans="1:12" ht="12.75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 ht="12.75">
      <c r="A8" s="184" t="s">
        <v>217</v>
      </c>
      <c r="B8" s="185"/>
      <c r="C8" s="143" t="s">
        <v>287</v>
      </c>
      <c r="D8" s="144"/>
      <c r="E8" s="29"/>
      <c r="F8" s="29"/>
      <c r="G8" s="29"/>
      <c r="H8" s="29"/>
      <c r="I8" s="90"/>
      <c r="J8" s="10"/>
      <c r="K8" s="10"/>
      <c r="L8" s="10"/>
    </row>
    <row r="9" spans="1:12" ht="12.75">
      <c r="A9" s="91"/>
      <c r="B9" s="47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25" t="s">
        <v>218</v>
      </c>
      <c r="B10" s="176"/>
      <c r="C10" s="143" t="s">
        <v>288</v>
      </c>
      <c r="D10" s="144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77"/>
      <c r="B11" s="176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30" t="s">
        <v>219</v>
      </c>
      <c r="B12" s="131"/>
      <c r="C12" s="145" t="s">
        <v>289</v>
      </c>
      <c r="D12" s="173"/>
      <c r="E12" s="173"/>
      <c r="F12" s="173"/>
      <c r="G12" s="173"/>
      <c r="H12" s="173"/>
      <c r="I12" s="133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30" t="s">
        <v>220</v>
      </c>
      <c r="B14" s="131"/>
      <c r="C14" s="174">
        <v>10000</v>
      </c>
      <c r="D14" s="175"/>
      <c r="E14" s="16"/>
      <c r="F14" s="145" t="s">
        <v>290</v>
      </c>
      <c r="G14" s="173"/>
      <c r="H14" s="173"/>
      <c r="I14" s="133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30" t="s">
        <v>221</v>
      </c>
      <c r="B16" s="131"/>
      <c r="C16" s="145" t="s">
        <v>291</v>
      </c>
      <c r="D16" s="173"/>
      <c r="E16" s="173"/>
      <c r="F16" s="173"/>
      <c r="G16" s="173"/>
      <c r="H16" s="173"/>
      <c r="I16" s="133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30" t="s">
        <v>222</v>
      </c>
      <c r="B18" s="131"/>
      <c r="C18" s="168" t="s">
        <v>292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30" t="s">
        <v>223</v>
      </c>
      <c r="B20" s="131"/>
      <c r="C20" s="171" t="s">
        <v>302</v>
      </c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30" t="s">
        <v>224</v>
      </c>
      <c r="B22" s="131"/>
      <c r="C22" s="116">
        <v>133</v>
      </c>
      <c r="D22" s="145" t="s">
        <v>290</v>
      </c>
      <c r="E22" s="158"/>
      <c r="F22" s="159"/>
      <c r="G22" s="130"/>
      <c r="H22" s="172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30" t="s">
        <v>225</v>
      </c>
      <c r="B24" s="131"/>
      <c r="C24" s="116">
        <v>21</v>
      </c>
      <c r="D24" s="145" t="s">
        <v>293</v>
      </c>
      <c r="E24" s="158"/>
      <c r="F24" s="158"/>
      <c r="G24" s="159"/>
      <c r="H24" s="48" t="s">
        <v>226</v>
      </c>
      <c r="I24" s="117">
        <v>342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280</v>
      </c>
      <c r="I25" s="93"/>
      <c r="J25" s="10"/>
      <c r="K25" s="10"/>
      <c r="L25" s="10"/>
    </row>
    <row r="26" spans="1:12" ht="12.75">
      <c r="A26" s="130" t="s">
        <v>227</v>
      </c>
      <c r="B26" s="131"/>
      <c r="C26" s="118" t="s">
        <v>294</v>
      </c>
      <c r="D26" s="25"/>
      <c r="E26" s="33"/>
      <c r="F26" s="24"/>
      <c r="G26" s="160" t="s">
        <v>228</v>
      </c>
      <c r="H26" s="131"/>
      <c r="I26" s="119" t="s">
        <v>295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61" t="s">
        <v>229</v>
      </c>
      <c r="B28" s="162"/>
      <c r="C28" s="163"/>
      <c r="D28" s="163"/>
      <c r="E28" s="164" t="s">
        <v>230</v>
      </c>
      <c r="F28" s="165"/>
      <c r="G28" s="165"/>
      <c r="H28" s="166" t="s">
        <v>231</v>
      </c>
      <c r="I28" s="167"/>
      <c r="J28" s="10"/>
      <c r="K28" s="10"/>
      <c r="L28" s="10"/>
    </row>
    <row r="29" spans="1:12" ht="12.75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55"/>
      <c r="B30" s="146"/>
      <c r="C30" s="146"/>
      <c r="D30" s="147"/>
      <c r="E30" s="155"/>
      <c r="F30" s="146"/>
      <c r="G30" s="146"/>
      <c r="H30" s="143"/>
      <c r="I30" s="144"/>
      <c r="J30" s="10"/>
      <c r="K30" s="10"/>
      <c r="L30" s="10"/>
    </row>
    <row r="31" spans="1:12" ht="12.75">
      <c r="A31" s="89"/>
      <c r="B31" s="22"/>
      <c r="C31" s="21"/>
      <c r="D31" s="156"/>
      <c r="E31" s="156"/>
      <c r="F31" s="156"/>
      <c r="G31" s="157"/>
      <c r="H31" s="16"/>
      <c r="I31" s="96"/>
      <c r="J31" s="10"/>
      <c r="K31" s="10"/>
      <c r="L31" s="10"/>
    </row>
    <row r="32" spans="1:12" ht="12.75">
      <c r="A32" s="155"/>
      <c r="B32" s="146"/>
      <c r="C32" s="146"/>
      <c r="D32" s="147"/>
      <c r="E32" s="155"/>
      <c r="F32" s="146"/>
      <c r="G32" s="146"/>
      <c r="H32" s="143"/>
      <c r="I32" s="144"/>
      <c r="J32" s="10"/>
      <c r="K32" s="10"/>
      <c r="L32" s="10"/>
    </row>
    <row r="33" spans="1:12" ht="12.75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ht="12.75">
      <c r="A34" s="155"/>
      <c r="B34" s="146"/>
      <c r="C34" s="146"/>
      <c r="D34" s="147"/>
      <c r="E34" s="155"/>
      <c r="F34" s="146"/>
      <c r="G34" s="146"/>
      <c r="H34" s="143"/>
      <c r="I34" s="144"/>
      <c r="J34" s="10"/>
      <c r="K34" s="10"/>
      <c r="L34" s="10"/>
    </row>
    <row r="35" spans="1:12" ht="12.75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55"/>
      <c r="B36" s="146"/>
      <c r="C36" s="146"/>
      <c r="D36" s="147"/>
      <c r="E36" s="155"/>
      <c r="F36" s="146"/>
      <c r="G36" s="146"/>
      <c r="H36" s="143"/>
      <c r="I36" s="144"/>
      <c r="J36" s="10"/>
      <c r="K36" s="10"/>
      <c r="L36" s="10"/>
    </row>
    <row r="37" spans="1:12" ht="12.75">
      <c r="A37" s="98"/>
      <c r="B37" s="30"/>
      <c r="C37" s="150"/>
      <c r="D37" s="151"/>
      <c r="E37" s="16"/>
      <c r="F37" s="150"/>
      <c r="G37" s="151"/>
      <c r="H37" s="16"/>
      <c r="I37" s="90"/>
      <c r="J37" s="10"/>
      <c r="K37" s="10"/>
      <c r="L37" s="10"/>
    </row>
    <row r="38" spans="1:12" ht="12.75">
      <c r="A38" s="155"/>
      <c r="B38" s="146"/>
      <c r="C38" s="146"/>
      <c r="D38" s="147"/>
      <c r="E38" s="155"/>
      <c r="F38" s="146"/>
      <c r="G38" s="146"/>
      <c r="H38" s="143"/>
      <c r="I38" s="144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 ht="12.75">
      <c r="A40" s="155"/>
      <c r="B40" s="146"/>
      <c r="C40" s="146"/>
      <c r="D40" s="147"/>
      <c r="E40" s="155"/>
      <c r="F40" s="146"/>
      <c r="G40" s="146"/>
      <c r="H40" s="143"/>
      <c r="I40" s="144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>
      <c r="A44" s="125" t="s">
        <v>232</v>
      </c>
      <c r="B44" s="126"/>
      <c r="C44" s="143" t="s">
        <v>294</v>
      </c>
      <c r="D44" s="144"/>
      <c r="E44" s="26"/>
      <c r="F44" s="145"/>
      <c r="G44" s="146"/>
      <c r="H44" s="146"/>
      <c r="I44" s="147"/>
      <c r="J44" s="10"/>
      <c r="K44" s="10"/>
      <c r="L44" s="10"/>
    </row>
    <row r="45" spans="1:12" ht="12.75">
      <c r="A45" s="98"/>
      <c r="B45" s="30"/>
      <c r="C45" s="150"/>
      <c r="D45" s="151"/>
      <c r="E45" s="16"/>
      <c r="F45" s="150"/>
      <c r="G45" s="152"/>
      <c r="H45" s="35"/>
      <c r="I45" s="102"/>
      <c r="J45" s="10"/>
      <c r="K45" s="10"/>
      <c r="L45" s="10"/>
    </row>
    <row r="46" spans="1:12" ht="12.75">
      <c r="A46" s="125" t="s">
        <v>233</v>
      </c>
      <c r="B46" s="126"/>
      <c r="C46" s="145" t="s">
        <v>298</v>
      </c>
      <c r="D46" s="153"/>
      <c r="E46" s="153"/>
      <c r="F46" s="153"/>
      <c r="G46" s="153"/>
      <c r="H46" s="153"/>
      <c r="I46" s="154"/>
      <c r="J46" s="10"/>
      <c r="K46" s="10"/>
      <c r="L46" s="10"/>
    </row>
    <row r="47" spans="1:12" ht="12.75">
      <c r="A47" s="89"/>
      <c r="B47" s="22"/>
      <c r="C47" s="21" t="s">
        <v>234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25" t="s">
        <v>235</v>
      </c>
      <c r="B48" s="126"/>
      <c r="C48" s="132" t="s">
        <v>299</v>
      </c>
      <c r="D48" s="128"/>
      <c r="E48" s="129"/>
      <c r="F48" s="16"/>
      <c r="G48" s="48" t="s">
        <v>236</v>
      </c>
      <c r="H48" s="132" t="s">
        <v>300</v>
      </c>
      <c r="I48" s="129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25" t="s">
        <v>222</v>
      </c>
      <c r="B50" s="126"/>
      <c r="C50" s="127" t="s">
        <v>301</v>
      </c>
      <c r="D50" s="128"/>
      <c r="E50" s="128"/>
      <c r="F50" s="128"/>
      <c r="G50" s="128"/>
      <c r="H50" s="128"/>
      <c r="I50" s="129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30" t="s">
        <v>237</v>
      </c>
      <c r="B52" s="131"/>
      <c r="C52" s="132" t="s">
        <v>296</v>
      </c>
      <c r="D52" s="128"/>
      <c r="E52" s="128"/>
      <c r="F52" s="128"/>
      <c r="G52" s="128"/>
      <c r="H52" s="128"/>
      <c r="I52" s="133"/>
      <c r="J52" s="10"/>
      <c r="K52" s="10"/>
      <c r="L52" s="10"/>
    </row>
    <row r="53" spans="1:12" ht="12.75">
      <c r="A53" s="103"/>
      <c r="B53" s="20"/>
      <c r="C53" s="139" t="s">
        <v>238</v>
      </c>
      <c r="D53" s="139"/>
      <c r="E53" s="139"/>
      <c r="F53" s="139"/>
      <c r="G53" s="139"/>
      <c r="H53" s="139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134" t="s">
        <v>239</v>
      </c>
      <c r="C55" s="135"/>
      <c r="D55" s="135"/>
      <c r="E55" s="135"/>
      <c r="F55" s="46"/>
      <c r="G55" s="46"/>
      <c r="H55" s="46"/>
      <c r="I55" s="105"/>
      <c r="J55" s="10"/>
      <c r="K55" s="10"/>
      <c r="L55" s="10"/>
    </row>
    <row r="56" spans="1:12" ht="12.75">
      <c r="A56" s="103"/>
      <c r="B56" s="136" t="s">
        <v>269</v>
      </c>
      <c r="C56" s="137"/>
      <c r="D56" s="137"/>
      <c r="E56" s="137"/>
      <c r="F56" s="137"/>
      <c r="G56" s="137"/>
      <c r="H56" s="137"/>
      <c r="I56" s="138"/>
      <c r="J56" s="10"/>
      <c r="K56" s="10"/>
      <c r="L56" s="10"/>
    </row>
    <row r="57" spans="1:12" ht="12.75">
      <c r="A57" s="103"/>
      <c r="B57" s="136" t="s">
        <v>270</v>
      </c>
      <c r="C57" s="137"/>
      <c r="D57" s="137"/>
      <c r="E57" s="137"/>
      <c r="F57" s="137"/>
      <c r="G57" s="137"/>
      <c r="H57" s="137"/>
      <c r="I57" s="105"/>
      <c r="J57" s="10"/>
      <c r="K57" s="10"/>
      <c r="L57" s="10"/>
    </row>
    <row r="58" spans="1:12" ht="12.75">
      <c r="A58" s="103"/>
      <c r="B58" s="136" t="s">
        <v>271</v>
      </c>
      <c r="C58" s="137"/>
      <c r="D58" s="137"/>
      <c r="E58" s="137"/>
      <c r="F58" s="137"/>
      <c r="G58" s="137"/>
      <c r="H58" s="137"/>
      <c r="I58" s="138"/>
      <c r="J58" s="10"/>
      <c r="K58" s="10"/>
      <c r="L58" s="10"/>
    </row>
    <row r="59" spans="1:12" ht="12.75">
      <c r="A59" s="103"/>
      <c r="B59" s="136" t="s">
        <v>272</v>
      </c>
      <c r="C59" s="137"/>
      <c r="D59" s="137"/>
      <c r="E59" s="137"/>
      <c r="F59" s="137"/>
      <c r="G59" s="137"/>
      <c r="H59" s="137"/>
      <c r="I59" s="138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240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241</v>
      </c>
      <c r="F62" s="33"/>
      <c r="G62" s="140" t="s">
        <v>242</v>
      </c>
      <c r="H62" s="141"/>
      <c r="I62" s="142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23"/>
      <c r="H63" s="124"/>
      <c r="I63" s="114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vodoprivreda03@vzg.hr"/>
    <hyperlink ref="C20" r:id="rId2" display="www.vzg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3" sqref="K113"/>
    </sheetView>
  </sheetViews>
  <sheetFormatPr defaultColWidth="9.140625" defaultRowHeight="12.75"/>
  <cols>
    <col min="1" max="7" width="9.140625" style="49" customWidth="1"/>
    <col min="8" max="8" width="3.7109375" style="49" customWidth="1"/>
    <col min="9" max="9" width="9.140625" style="49" customWidth="1"/>
    <col min="10" max="11" width="9.8515625" style="49" bestFit="1" customWidth="1"/>
    <col min="12" max="16384" width="9.140625" style="49" customWidth="1"/>
  </cols>
  <sheetData>
    <row r="1" spans="1:11" ht="12.75" customHeight="1">
      <c r="A1" s="196" t="s">
        <v>127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305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8" t="s">
        <v>297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22.5">
      <c r="A4" s="201" t="s">
        <v>39</v>
      </c>
      <c r="B4" s="202"/>
      <c r="C4" s="202"/>
      <c r="D4" s="202"/>
      <c r="E4" s="202"/>
      <c r="F4" s="202"/>
      <c r="G4" s="202"/>
      <c r="H4" s="203"/>
      <c r="I4" s="55" t="s">
        <v>243</v>
      </c>
      <c r="J4" s="56" t="s">
        <v>281</v>
      </c>
      <c r="K4" s="57" t="s">
        <v>282</v>
      </c>
    </row>
    <row r="5" spans="1:11" ht="12.75">
      <c r="A5" s="186">
        <v>1</v>
      </c>
      <c r="B5" s="186"/>
      <c r="C5" s="186"/>
      <c r="D5" s="186"/>
      <c r="E5" s="186"/>
      <c r="F5" s="186"/>
      <c r="G5" s="186"/>
      <c r="H5" s="186"/>
      <c r="I5" s="54">
        <v>2</v>
      </c>
      <c r="J5" s="53">
        <v>3</v>
      </c>
      <c r="K5" s="53">
        <v>4</v>
      </c>
    </row>
    <row r="6" spans="1:11" ht="12.75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9"/>
    </row>
    <row r="7" spans="1:11" ht="12.75">
      <c r="A7" s="190" t="s">
        <v>40</v>
      </c>
      <c r="B7" s="191"/>
      <c r="C7" s="191"/>
      <c r="D7" s="191"/>
      <c r="E7" s="191"/>
      <c r="F7" s="191"/>
      <c r="G7" s="191"/>
      <c r="H7" s="192"/>
      <c r="I7" s="3">
        <v>1</v>
      </c>
      <c r="J7" s="6"/>
      <c r="K7" s="6"/>
    </row>
    <row r="8" spans="1:11" ht="12.75">
      <c r="A8" s="193" t="s">
        <v>10</v>
      </c>
      <c r="B8" s="194"/>
      <c r="C8" s="194"/>
      <c r="D8" s="194"/>
      <c r="E8" s="194"/>
      <c r="F8" s="194"/>
      <c r="G8" s="194"/>
      <c r="H8" s="195"/>
      <c r="I8" s="1">
        <v>2</v>
      </c>
      <c r="J8" s="50">
        <f>J9+J16+J26+J35+J39</f>
        <v>130900573</v>
      </c>
      <c r="K8" s="50">
        <f>K9+K16+K26+K35+K39</f>
        <v>129722608</v>
      </c>
    </row>
    <row r="9" spans="1:11" ht="12.75">
      <c r="A9" s="204" t="s">
        <v>170</v>
      </c>
      <c r="B9" s="205"/>
      <c r="C9" s="205"/>
      <c r="D9" s="205"/>
      <c r="E9" s="205"/>
      <c r="F9" s="205"/>
      <c r="G9" s="205"/>
      <c r="H9" s="206"/>
      <c r="I9" s="1">
        <v>3</v>
      </c>
      <c r="J9" s="50">
        <f>SUM(J10:J15)</f>
        <v>39557</v>
      </c>
      <c r="K9" s="50">
        <f>SUM(K10:K15)</f>
        <v>56811</v>
      </c>
    </row>
    <row r="10" spans="1:11" ht="12.75">
      <c r="A10" s="204" t="s">
        <v>88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11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39557</v>
      </c>
      <c r="K11" s="7">
        <v>46011</v>
      </c>
    </row>
    <row r="12" spans="1:11" ht="12.75">
      <c r="A12" s="204" t="s">
        <v>89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173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174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>
        <v>10800</v>
      </c>
    </row>
    <row r="15" spans="1:11" ht="12.75">
      <c r="A15" s="204" t="s">
        <v>175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171</v>
      </c>
      <c r="B16" s="205"/>
      <c r="C16" s="205"/>
      <c r="D16" s="205"/>
      <c r="E16" s="205"/>
      <c r="F16" s="205"/>
      <c r="G16" s="205"/>
      <c r="H16" s="206"/>
      <c r="I16" s="1">
        <v>10</v>
      </c>
      <c r="J16" s="50">
        <f>SUM(J17:J25)</f>
        <v>124277695</v>
      </c>
      <c r="K16" s="50">
        <f>SUM(K17:K25)</f>
        <v>123095097</v>
      </c>
    </row>
    <row r="17" spans="1:11" ht="12.75">
      <c r="A17" s="204" t="s">
        <v>176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114082165</v>
      </c>
      <c r="K17" s="7">
        <v>114082165</v>
      </c>
    </row>
    <row r="18" spans="1:11" ht="12.75">
      <c r="A18" s="204" t="s">
        <v>212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7426960</v>
      </c>
      <c r="K18" s="7">
        <v>6758646</v>
      </c>
    </row>
    <row r="19" spans="1:11" ht="12.75">
      <c r="A19" s="204" t="s">
        <v>177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187216</v>
      </c>
      <c r="K19" s="7">
        <v>236218</v>
      </c>
    </row>
    <row r="20" spans="1:11" ht="12.75">
      <c r="A20" s="204" t="s">
        <v>21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2567270</v>
      </c>
      <c r="K20" s="7">
        <v>1325137</v>
      </c>
    </row>
    <row r="21" spans="1:11" ht="12.75">
      <c r="A21" s="204" t="s">
        <v>22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48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14084</v>
      </c>
      <c r="K22" s="7">
        <v>333202</v>
      </c>
    </row>
    <row r="23" spans="1:11" ht="12.75">
      <c r="A23" s="204" t="s">
        <v>49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/>
      <c r="K23" s="7">
        <v>359729</v>
      </c>
    </row>
    <row r="24" spans="1:11" ht="12.75">
      <c r="A24" s="204" t="s">
        <v>50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51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155</v>
      </c>
      <c r="B26" s="205"/>
      <c r="C26" s="205"/>
      <c r="D26" s="205"/>
      <c r="E26" s="205"/>
      <c r="F26" s="205"/>
      <c r="G26" s="205"/>
      <c r="H26" s="206"/>
      <c r="I26" s="1">
        <v>20</v>
      </c>
      <c r="J26" s="50">
        <f>SUM(J27:J34)</f>
        <v>6421181</v>
      </c>
      <c r="K26" s="50">
        <f>SUM(K27:K34)</f>
        <v>6421181</v>
      </c>
    </row>
    <row r="27" spans="1:11" ht="12.75">
      <c r="A27" s="204" t="s">
        <v>52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5276029</v>
      </c>
      <c r="K27" s="7">
        <v>5276029</v>
      </c>
    </row>
    <row r="28" spans="1:11" ht="12.75">
      <c r="A28" s="204" t="s">
        <v>53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54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.75">
      <c r="A30" s="204" t="s">
        <v>59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60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1145152</v>
      </c>
      <c r="K31" s="7">
        <v>1145152</v>
      </c>
    </row>
    <row r="32" spans="1:11" ht="12.75">
      <c r="A32" s="204" t="s">
        <v>61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55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148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149</v>
      </c>
      <c r="B35" s="205"/>
      <c r="C35" s="205"/>
      <c r="D35" s="205"/>
      <c r="E35" s="205"/>
      <c r="F35" s="205"/>
      <c r="G35" s="205"/>
      <c r="H35" s="206"/>
      <c r="I35" s="1">
        <v>29</v>
      </c>
      <c r="J35" s="50">
        <f>SUM(J36:J38)</f>
        <v>162140</v>
      </c>
      <c r="K35" s="50">
        <f>SUM(K36:K38)</f>
        <v>149519</v>
      </c>
    </row>
    <row r="36" spans="1:11" ht="12.75">
      <c r="A36" s="204" t="s">
        <v>56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57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162140</v>
      </c>
      <c r="K37" s="7">
        <v>149519</v>
      </c>
    </row>
    <row r="38" spans="1:11" ht="12.75">
      <c r="A38" s="204" t="s">
        <v>58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150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193" t="s">
        <v>205</v>
      </c>
      <c r="B40" s="194"/>
      <c r="C40" s="194"/>
      <c r="D40" s="194"/>
      <c r="E40" s="194"/>
      <c r="F40" s="194"/>
      <c r="G40" s="194"/>
      <c r="H40" s="195"/>
      <c r="I40" s="1">
        <v>34</v>
      </c>
      <c r="J40" s="50">
        <f>J41+J49+J56+J64</f>
        <v>27660969</v>
      </c>
      <c r="K40" s="50">
        <f>K41+K49+K56+K64</f>
        <v>13773476</v>
      </c>
    </row>
    <row r="41" spans="1:11" ht="12.75">
      <c r="A41" s="204" t="s">
        <v>76</v>
      </c>
      <c r="B41" s="205"/>
      <c r="C41" s="205"/>
      <c r="D41" s="205"/>
      <c r="E41" s="205"/>
      <c r="F41" s="205"/>
      <c r="G41" s="205"/>
      <c r="H41" s="206"/>
      <c r="I41" s="1">
        <v>35</v>
      </c>
      <c r="J41" s="50">
        <f>SUM(J42:J48)</f>
        <v>1167185</v>
      </c>
      <c r="K41" s="50">
        <f>SUM(K42:K48)</f>
        <v>1872941</v>
      </c>
    </row>
    <row r="42" spans="1:11" ht="12.75">
      <c r="A42" s="204" t="s">
        <v>91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1167185</v>
      </c>
      <c r="K42" s="7">
        <v>1719239</v>
      </c>
    </row>
    <row r="43" spans="1:11" ht="12.75">
      <c r="A43" s="204" t="s">
        <v>92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62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63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/>
      <c r="K45" s="7"/>
    </row>
    <row r="46" spans="1:11" ht="12.75">
      <c r="A46" s="204" t="s">
        <v>64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>
        <v>153702</v>
      </c>
    </row>
    <row r="47" spans="1:11" ht="12.75">
      <c r="A47" s="204" t="s">
        <v>65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66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77</v>
      </c>
      <c r="B49" s="205"/>
      <c r="C49" s="205"/>
      <c r="D49" s="205"/>
      <c r="E49" s="205"/>
      <c r="F49" s="205"/>
      <c r="G49" s="205"/>
      <c r="H49" s="206"/>
      <c r="I49" s="1">
        <v>43</v>
      </c>
      <c r="J49" s="50">
        <f>SUM(J50:J55)</f>
        <v>14376439</v>
      </c>
      <c r="K49" s="50">
        <f>SUM(K50:K55)</f>
        <v>1288505</v>
      </c>
    </row>
    <row r="50" spans="1:11" ht="12.75">
      <c r="A50" s="204" t="s">
        <v>165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6531797</v>
      </c>
      <c r="K50" s="7"/>
    </row>
    <row r="51" spans="1:11" ht="12.75">
      <c r="A51" s="204" t="s">
        <v>166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7486333</v>
      </c>
      <c r="K51" s="7">
        <v>1005514</v>
      </c>
    </row>
    <row r="52" spans="1:11" ht="12.75">
      <c r="A52" s="204" t="s">
        <v>167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168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16535</v>
      </c>
      <c r="K53" s="7">
        <v>10660</v>
      </c>
    </row>
    <row r="54" spans="1:11" ht="12.75">
      <c r="A54" s="204" t="s">
        <v>7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289016</v>
      </c>
      <c r="K54" s="7">
        <v>261981</v>
      </c>
    </row>
    <row r="55" spans="1:11" ht="12.75">
      <c r="A55" s="204" t="s">
        <v>8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52758</v>
      </c>
      <c r="K55" s="7">
        <v>10350</v>
      </c>
    </row>
    <row r="56" spans="1:11" ht="12.75">
      <c r="A56" s="204" t="s">
        <v>78</v>
      </c>
      <c r="B56" s="205"/>
      <c r="C56" s="205"/>
      <c r="D56" s="205"/>
      <c r="E56" s="205"/>
      <c r="F56" s="205"/>
      <c r="G56" s="205"/>
      <c r="H56" s="206"/>
      <c r="I56" s="1">
        <v>50</v>
      </c>
      <c r="J56" s="50">
        <f>SUM(J57:J63)</f>
        <v>605150</v>
      </c>
      <c r="K56" s="50">
        <f>SUM(K57:K63)</f>
        <v>1393808</v>
      </c>
    </row>
    <row r="57" spans="1:11" ht="12.75">
      <c r="A57" s="204" t="s">
        <v>52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53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.75">
      <c r="A59" s="204" t="s">
        <v>207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59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60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61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605150</v>
      </c>
      <c r="K62" s="7">
        <v>1393808</v>
      </c>
    </row>
    <row r="63" spans="1:11" ht="12.75">
      <c r="A63" s="204" t="s">
        <v>31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172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11512195</v>
      </c>
      <c r="K64" s="7">
        <v>9218222</v>
      </c>
    </row>
    <row r="65" spans="1:11" ht="12.75">
      <c r="A65" s="193" t="s">
        <v>36</v>
      </c>
      <c r="B65" s="194"/>
      <c r="C65" s="194"/>
      <c r="D65" s="194"/>
      <c r="E65" s="194"/>
      <c r="F65" s="194"/>
      <c r="G65" s="194"/>
      <c r="H65" s="195"/>
      <c r="I65" s="1">
        <v>59</v>
      </c>
      <c r="J65" s="7">
        <v>23115</v>
      </c>
      <c r="K65" s="7">
        <v>335653</v>
      </c>
    </row>
    <row r="66" spans="1:11" ht="12.75">
      <c r="A66" s="193" t="s">
        <v>206</v>
      </c>
      <c r="B66" s="194"/>
      <c r="C66" s="194"/>
      <c r="D66" s="194"/>
      <c r="E66" s="194"/>
      <c r="F66" s="194"/>
      <c r="G66" s="194"/>
      <c r="H66" s="195"/>
      <c r="I66" s="1">
        <v>60</v>
      </c>
      <c r="J66" s="50">
        <f>J7+J8+J40+J65</f>
        <v>158584657</v>
      </c>
      <c r="K66" s="50">
        <f>K7+K8+K40+K65</f>
        <v>143831737</v>
      </c>
    </row>
    <row r="67" spans="1:11" ht="12.75">
      <c r="A67" s="207" t="s">
        <v>67</v>
      </c>
      <c r="B67" s="208"/>
      <c r="C67" s="208"/>
      <c r="D67" s="208"/>
      <c r="E67" s="208"/>
      <c r="F67" s="208"/>
      <c r="G67" s="208"/>
      <c r="H67" s="209"/>
      <c r="I67" s="4">
        <v>61</v>
      </c>
      <c r="J67" s="8"/>
      <c r="K67" s="8"/>
    </row>
    <row r="68" spans="1:11" ht="12.75">
      <c r="A68" s="210" t="s">
        <v>38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>
      <c r="A69" s="190" t="s">
        <v>156</v>
      </c>
      <c r="B69" s="191"/>
      <c r="C69" s="191"/>
      <c r="D69" s="191"/>
      <c r="E69" s="191"/>
      <c r="F69" s="191"/>
      <c r="G69" s="191"/>
      <c r="H69" s="192"/>
      <c r="I69" s="3">
        <v>62</v>
      </c>
      <c r="J69" s="51">
        <f>J70+J71+J72+J78+J79+J82+J85</f>
        <v>94575903</v>
      </c>
      <c r="K69" s="51">
        <f>K70+K71+K72+K78+K79+K82+K85</f>
        <v>85954268</v>
      </c>
    </row>
    <row r="70" spans="1:11" ht="12.75">
      <c r="A70" s="204" t="s">
        <v>115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39544900</v>
      </c>
      <c r="K70" s="7">
        <v>39544900</v>
      </c>
    </row>
    <row r="71" spans="1:11" ht="12.75">
      <c r="A71" s="204" t="s">
        <v>116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/>
      <c r="K71" s="7"/>
    </row>
    <row r="72" spans="1:11" ht="12.75">
      <c r="A72" s="204" t="s">
        <v>117</v>
      </c>
      <c r="B72" s="205"/>
      <c r="C72" s="205"/>
      <c r="D72" s="205"/>
      <c r="E72" s="205"/>
      <c r="F72" s="205"/>
      <c r="G72" s="205"/>
      <c r="H72" s="206"/>
      <c r="I72" s="1">
        <v>65</v>
      </c>
      <c r="J72" s="50">
        <f>J73+J74-J75+J76+J77</f>
        <v>648421</v>
      </c>
      <c r="K72" s="50">
        <f>K73+K74-K75+K76+K77</f>
        <v>648421</v>
      </c>
    </row>
    <row r="73" spans="1:11" ht="12.75">
      <c r="A73" s="204" t="s">
        <v>118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648421</v>
      </c>
      <c r="K73" s="7">
        <v>648421</v>
      </c>
    </row>
    <row r="74" spans="1:11" ht="12.75">
      <c r="A74" s="204" t="s">
        <v>119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.75">
      <c r="A75" s="204" t="s">
        <v>107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108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109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/>
    </row>
    <row r="78" spans="1:11" ht="12.75">
      <c r="A78" s="204" t="s">
        <v>110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54783009</v>
      </c>
      <c r="K78" s="7">
        <v>54783009</v>
      </c>
    </row>
    <row r="79" spans="1:11" ht="12.75">
      <c r="A79" s="204" t="s">
        <v>203</v>
      </c>
      <c r="B79" s="205"/>
      <c r="C79" s="205"/>
      <c r="D79" s="205"/>
      <c r="E79" s="205"/>
      <c r="F79" s="205"/>
      <c r="G79" s="205"/>
      <c r="H79" s="206"/>
      <c r="I79" s="1">
        <v>72</v>
      </c>
      <c r="J79" s="50">
        <f>J80-J81</f>
        <v>12319989</v>
      </c>
      <c r="K79" s="50">
        <f>K80-K81</f>
        <v>-400427</v>
      </c>
    </row>
    <row r="80" spans="1:11" ht="12.75">
      <c r="A80" s="213" t="s">
        <v>139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>
        <v>12319989</v>
      </c>
      <c r="K80" s="7"/>
    </row>
    <row r="81" spans="1:11" ht="12.75">
      <c r="A81" s="213" t="s">
        <v>140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/>
      <c r="K81" s="7">
        <v>400427</v>
      </c>
    </row>
    <row r="82" spans="1:11" ht="12.75">
      <c r="A82" s="204" t="s">
        <v>204</v>
      </c>
      <c r="B82" s="205"/>
      <c r="C82" s="205"/>
      <c r="D82" s="205"/>
      <c r="E82" s="205"/>
      <c r="F82" s="205"/>
      <c r="G82" s="205"/>
      <c r="H82" s="206"/>
      <c r="I82" s="1">
        <v>75</v>
      </c>
      <c r="J82" s="50">
        <f>J83-J84</f>
        <v>-12720416</v>
      </c>
      <c r="K82" s="50">
        <f>K83-K84</f>
        <v>-8621635</v>
      </c>
    </row>
    <row r="83" spans="1:11" ht="12.75">
      <c r="A83" s="213" t="s">
        <v>141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/>
      <c r="K83" s="7"/>
    </row>
    <row r="84" spans="1:11" ht="12.75">
      <c r="A84" s="213" t="s">
        <v>142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>
        <v>12720416</v>
      </c>
      <c r="K84" s="7">
        <v>8621635</v>
      </c>
    </row>
    <row r="85" spans="1:11" ht="12.75">
      <c r="A85" s="204" t="s">
        <v>143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193" t="s">
        <v>13</v>
      </c>
      <c r="B86" s="194"/>
      <c r="C86" s="194"/>
      <c r="D86" s="194"/>
      <c r="E86" s="194"/>
      <c r="F86" s="194"/>
      <c r="G86" s="194"/>
      <c r="H86" s="195"/>
      <c r="I86" s="1">
        <v>79</v>
      </c>
      <c r="J86" s="50">
        <f>SUM(J87:J89)</f>
        <v>20879023</v>
      </c>
      <c r="K86" s="50">
        <f>SUM(K87:K89)</f>
        <v>20599418</v>
      </c>
    </row>
    <row r="87" spans="1:11" ht="12.75">
      <c r="A87" s="204" t="s">
        <v>103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1177754</v>
      </c>
      <c r="K87" s="7">
        <v>1013279</v>
      </c>
    </row>
    <row r="88" spans="1:11" ht="12.75">
      <c r="A88" s="204" t="s">
        <v>104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105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19701269</v>
      </c>
      <c r="K89" s="7">
        <v>19586139</v>
      </c>
    </row>
    <row r="90" spans="1:11" ht="12.75">
      <c r="A90" s="193" t="s">
        <v>14</v>
      </c>
      <c r="B90" s="194"/>
      <c r="C90" s="194"/>
      <c r="D90" s="194"/>
      <c r="E90" s="194"/>
      <c r="F90" s="194"/>
      <c r="G90" s="194"/>
      <c r="H90" s="195"/>
      <c r="I90" s="1">
        <v>83</v>
      </c>
      <c r="J90" s="50">
        <f>SUM(J91:J99)</f>
        <v>1482450</v>
      </c>
      <c r="K90" s="50">
        <f>SUM(K91:K99)</f>
        <v>1586492</v>
      </c>
    </row>
    <row r="91" spans="1:11" ht="12.75">
      <c r="A91" s="204" t="s">
        <v>106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208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214028</v>
      </c>
      <c r="K93" s="7">
        <v>214028</v>
      </c>
    </row>
    <row r="94" spans="1:11" ht="12.75">
      <c r="A94" s="204" t="s">
        <v>209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210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211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>
        <v>104042</v>
      </c>
    </row>
    <row r="97" spans="1:11" ht="12.75">
      <c r="A97" s="204" t="s">
        <v>70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68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1268422</v>
      </c>
      <c r="K98" s="7">
        <v>1268422</v>
      </c>
    </row>
    <row r="99" spans="1:11" ht="12.75">
      <c r="A99" s="204" t="s">
        <v>69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193" t="s">
        <v>15</v>
      </c>
      <c r="B100" s="194"/>
      <c r="C100" s="194"/>
      <c r="D100" s="194"/>
      <c r="E100" s="194"/>
      <c r="F100" s="194"/>
      <c r="G100" s="194"/>
      <c r="H100" s="195"/>
      <c r="I100" s="1">
        <v>93</v>
      </c>
      <c r="J100" s="50">
        <f>SUM(J101:J112)</f>
        <v>40885661</v>
      </c>
      <c r="K100" s="50">
        <f>SUM(K101:K112)</f>
        <v>35691024</v>
      </c>
    </row>
    <row r="101" spans="1:11" ht="12.75">
      <c r="A101" s="204" t="s">
        <v>106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142996</v>
      </c>
      <c r="K101" s="7">
        <v>140027</v>
      </c>
    </row>
    <row r="102" spans="1:11" ht="12.75">
      <c r="A102" s="204" t="s">
        <v>208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19132512</v>
      </c>
      <c r="K102" s="7">
        <v>19100000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366905</v>
      </c>
      <c r="K103" s="7">
        <v>91726</v>
      </c>
    </row>
    <row r="104" spans="1:11" ht="12.75">
      <c r="A104" s="204" t="s">
        <v>209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/>
      <c r="K104" s="7">
        <v>1678263</v>
      </c>
    </row>
    <row r="105" spans="1:11" ht="12.75">
      <c r="A105" s="204" t="s">
        <v>210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15190810</v>
      </c>
      <c r="K105" s="7">
        <v>10924379</v>
      </c>
    </row>
    <row r="106" spans="1:11" ht="12.75">
      <c r="A106" s="204" t="s">
        <v>211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70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71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1572870</v>
      </c>
      <c r="K108" s="7">
        <v>1870064</v>
      </c>
    </row>
    <row r="109" spans="1:11" ht="12.75">
      <c r="A109" s="204" t="s">
        <v>72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3048206</v>
      </c>
      <c r="K109" s="7">
        <v>1668684</v>
      </c>
    </row>
    <row r="110" spans="1:11" ht="12.75">
      <c r="A110" s="204" t="s">
        <v>75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73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74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1431362</v>
      </c>
      <c r="K112" s="7">
        <v>217881</v>
      </c>
    </row>
    <row r="113" spans="1:11" ht="12.75">
      <c r="A113" s="193" t="s">
        <v>1</v>
      </c>
      <c r="B113" s="194"/>
      <c r="C113" s="194"/>
      <c r="D113" s="194"/>
      <c r="E113" s="194"/>
      <c r="F113" s="194"/>
      <c r="G113" s="194"/>
      <c r="H113" s="195"/>
      <c r="I113" s="1">
        <v>106</v>
      </c>
      <c r="J113" s="7">
        <v>761620</v>
      </c>
      <c r="K113" s="7">
        <v>535</v>
      </c>
    </row>
    <row r="114" spans="1:11" ht="12.75">
      <c r="A114" s="193" t="s">
        <v>19</v>
      </c>
      <c r="B114" s="194"/>
      <c r="C114" s="194"/>
      <c r="D114" s="194"/>
      <c r="E114" s="194"/>
      <c r="F114" s="194"/>
      <c r="G114" s="194"/>
      <c r="H114" s="195"/>
      <c r="I114" s="1">
        <v>107</v>
      </c>
      <c r="J114" s="50">
        <f>J69+J86+J90+J100+J113</f>
        <v>158584657</v>
      </c>
      <c r="K114" s="50">
        <f>K69+K86+K90+K100+K113</f>
        <v>143831737</v>
      </c>
    </row>
    <row r="115" spans="1:11" ht="12.75">
      <c r="A115" s="218" t="s">
        <v>37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8"/>
      <c r="K115" s="8"/>
    </row>
    <row r="116" spans="1:11" ht="12.75">
      <c r="A116" s="210" t="s">
        <v>273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</row>
    <row r="117" spans="1:11" ht="12.75">
      <c r="A117" s="190" t="s">
        <v>151</v>
      </c>
      <c r="B117" s="191"/>
      <c r="C117" s="191"/>
      <c r="D117" s="191"/>
      <c r="E117" s="191"/>
      <c r="F117" s="191"/>
      <c r="G117" s="191"/>
      <c r="H117" s="191"/>
      <c r="I117" s="224"/>
      <c r="J117" s="224"/>
      <c r="K117" s="225"/>
    </row>
    <row r="118" spans="1:11" ht="12.75">
      <c r="A118" s="204" t="s">
        <v>5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26" t="s">
        <v>6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/>
      <c r="K119" s="8"/>
    </row>
    <row r="120" spans="1:11" ht="12.75">
      <c r="A120" s="229" t="s">
        <v>274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SheetLayoutView="100" zoomScalePageLayoutView="0" workbookViewId="0" topLeftCell="A1">
      <selection activeCell="M57" sqref="M5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6" t="s">
        <v>128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40" t="s">
        <v>306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31" t="s">
        <v>297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3.25">
      <c r="A4" s="232"/>
      <c r="B4" s="232"/>
      <c r="C4" s="232"/>
      <c r="D4" s="232"/>
      <c r="E4" s="232"/>
      <c r="F4" s="232"/>
      <c r="G4" s="232"/>
      <c r="H4" s="232"/>
      <c r="I4" s="55" t="s">
        <v>244</v>
      </c>
      <c r="J4" s="233" t="s">
        <v>281</v>
      </c>
      <c r="K4" s="233"/>
      <c r="L4" s="233" t="s">
        <v>282</v>
      </c>
      <c r="M4" s="233"/>
    </row>
    <row r="5" spans="1:13" ht="22.5">
      <c r="A5" s="232"/>
      <c r="B5" s="232"/>
      <c r="C5" s="232"/>
      <c r="D5" s="232"/>
      <c r="E5" s="232"/>
      <c r="F5" s="232"/>
      <c r="G5" s="232"/>
      <c r="H5" s="232"/>
      <c r="I5" s="55"/>
      <c r="J5" s="57" t="s">
        <v>277</v>
      </c>
      <c r="K5" s="57" t="s">
        <v>278</v>
      </c>
      <c r="L5" s="57" t="s">
        <v>277</v>
      </c>
      <c r="M5" s="57" t="s">
        <v>278</v>
      </c>
    </row>
    <row r="6" spans="1:13" ht="12.75">
      <c r="A6" s="233">
        <v>1</v>
      </c>
      <c r="B6" s="233"/>
      <c r="C6" s="233"/>
      <c r="D6" s="233"/>
      <c r="E6" s="233"/>
      <c r="F6" s="233"/>
      <c r="G6" s="233"/>
      <c r="H6" s="233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0" t="s">
        <v>20</v>
      </c>
      <c r="B7" s="191"/>
      <c r="C7" s="191"/>
      <c r="D7" s="191"/>
      <c r="E7" s="191"/>
      <c r="F7" s="191"/>
      <c r="G7" s="191"/>
      <c r="H7" s="192"/>
      <c r="I7" s="3">
        <v>111</v>
      </c>
      <c r="J7" s="51">
        <f>SUM(J8:J9)</f>
        <v>17675008</v>
      </c>
      <c r="K7" s="51">
        <f>SUM(K8:K9)</f>
        <v>13586731</v>
      </c>
      <c r="L7" s="51">
        <f>SUM(L8:L9)</f>
        <v>31134109</v>
      </c>
      <c r="M7" s="51">
        <f>SUM(M8:M9)</f>
        <v>16855550</v>
      </c>
    </row>
    <row r="8" spans="1:13" ht="12.75">
      <c r="A8" s="193" t="s">
        <v>126</v>
      </c>
      <c r="B8" s="194"/>
      <c r="C8" s="194"/>
      <c r="D8" s="194"/>
      <c r="E8" s="194"/>
      <c r="F8" s="194"/>
      <c r="G8" s="194"/>
      <c r="H8" s="195"/>
      <c r="I8" s="1">
        <v>112</v>
      </c>
      <c r="J8" s="7">
        <v>17437809</v>
      </c>
      <c r="K8" s="7">
        <v>13522083</v>
      </c>
      <c r="L8" s="7">
        <v>30531714</v>
      </c>
      <c r="M8" s="7">
        <v>16800433</v>
      </c>
    </row>
    <row r="9" spans="1:13" ht="12.75">
      <c r="A9" s="193" t="s">
        <v>79</v>
      </c>
      <c r="B9" s="194"/>
      <c r="C9" s="194"/>
      <c r="D9" s="194"/>
      <c r="E9" s="194"/>
      <c r="F9" s="194"/>
      <c r="G9" s="194"/>
      <c r="H9" s="195"/>
      <c r="I9" s="1">
        <v>113</v>
      </c>
      <c r="J9" s="7">
        <v>237199</v>
      </c>
      <c r="K9" s="7">
        <v>64648</v>
      </c>
      <c r="L9" s="7">
        <v>602395</v>
      </c>
      <c r="M9" s="7">
        <v>55117</v>
      </c>
    </row>
    <row r="10" spans="1:13" ht="12.75">
      <c r="A10" s="193" t="s">
        <v>9</v>
      </c>
      <c r="B10" s="194"/>
      <c r="C10" s="194"/>
      <c r="D10" s="194"/>
      <c r="E10" s="194"/>
      <c r="F10" s="194"/>
      <c r="G10" s="194"/>
      <c r="H10" s="195"/>
      <c r="I10" s="1">
        <v>114</v>
      </c>
      <c r="J10" s="50">
        <f>J11+J12+J16+J20+J21+J22+J25+J26</f>
        <v>47103202</v>
      </c>
      <c r="K10" s="50">
        <f>K11+K12+K16+K20+K21+K22+K25+K26</f>
        <v>16323892</v>
      </c>
      <c r="L10" s="50">
        <f>L11+L12+L16+L20+L21+L22+L25+L26</f>
        <v>48327027</v>
      </c>
      <c r="M10" s="50">
        <f>M11+M12+M16+M20+M21+M22+M25+M26</f>
        <v>19681011</v>
      </c>
    </row>
    <row r="11" spans="1:13" ht="12.75">
      <c r="A11" s="193" t="s">
        <v>80</v>
      </c>
      <c r="B11" s="194"/>
      <c r="C11" s="194"/>
      <c r="D11" s="194"/>
      <c r="E11" s="194"/>
      <c r="F11" s="194"/>
      <c r="G11" s="194"/>
      <c r="H11" s="195"/>
      <c r="I11" s="1">
        <v>115</v>
      </c>
      <c r="J11" s="7"/>
      <c r="K11" s="7"/>
      <c r="L11" s="7"/>
      <c r="M11" s="7"/>
    </row>
    <row r="12" spans="1:13" ht="12.75">
      <c r="A12" s="193" t="s">
        <v>16</v>
      </c>
      <c r="B12" s="194"/>
      <c r="C12" s="194"/>
      <c r="D12" s="194"/>
      <c r="E12" s="194"/>
      <c r="F12" s="194"/>
      <c r="G12" s="194"/>
      <c r="H12" s="195"/>
      <c r="I12" s="1">
        <v>116</v>
      </c>
      <c r="J12" s="50">
        <f>SUM(J13:J15)</f>
        <v>17008168</v>
      </c>
      <c r="K12" s="50">
        <f>SUM(K13:K15)</f>
        <v>5554551</v>
      </c>
      <c r="L12" s="50">
        <f>SUM(L13:L15)</f>
        <v>17810051</v>
      </c>
      <c r="M12" s="50">
        <f>SUM(M13:M15)</f>
        <v>8993986</v>
      </c>
    </row>
    <row r="13" spans="1:13" ht="12.75">
      <c r="A13" s="204" t="s">
        <v>120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11931860</v>
      </c>
      <c r="K13" s="7">
        <v>4765627</v>
      </c>
      <c r="L13" s="7">
        <v>10329052</v>
      </c>
      <c r="M13" s="7">
        <v>5357956</v>
      </c>
    </row>
    <row r="14" spans="1:13" ht="12.75">
      <c r="A14" s="204" t="s">
        <v>121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/>
      <c r="K14" s="7"/>
      <c r="L14" s="7">
        <v>418426</v>
      </c>
      <c r="M14" s="7">
        <v>418426</v>
      </c>
    </row>
    <row r="15" spans="1:13" ht="12.75">
      <c r="A15" s="204" t="s">
        <v>41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5076308</v>
      </c>
      <c r="K15" s="7">
        <v>788924</v>
      </c>
      <c r="L15" s="7">
        <v>7062573</v>
      </c>
      <c r="M15" s="7">
        <v>3217604</v>
      </c>
    </row>
    <row r="16" spans="1:13" ht="12.75">
      <c r="A16" s="193" t="s">
        <v>17</v>
      </c>
      <c r="B16" s="194"/>
      <c r="C16" s="194"/>
      <c r="D16" s="194"/>
      <c r="E16" s="194"/>
      <c r="F16" s="194"/>
      <c r="G16" s="194"/>
      <c r="H16" s="195"/>
      <c r="I16" s="1">
        <v>120</v>
      </c>
      <c r="J16" s="50">
        <f>SUM(J17:J19)</f>
        <v>23332640</v>
      </c>
      <c r="K16" s="50">
        <f>SUM(K17:K19)</f>
        <v>8021371</v>
      </c>
      <c r="L16" s="50">
        <f>SUM(L17:L19)</f>
        <v>23556141</v>
      </c>
      <c r="M16" s="50">
        <f>SUM(M17:M19)</f>
        <v>8230711</v>
      </c>
    </row>
    <row r="17" spans="1:13" ht="12.75">
      <c r="A17" s="204" t="s">
        <v>42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14662690</v>
      </c>
      <c r="K17" s="7">
        <v>5028084</v>
      </c>
      <c r="L17" s="7">
        <v>14978615</v>
      </c>
      <c r="M17" s="7">
        <v>5255569</v>
      </c>
    </row>
    <row r="18" spans="1:13" ht="12.75">
      <c r="A18" s="204" t="s">
        <v>43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5245696</v>
      </c>
      <c r="K18" s="7">
        <v>1816085</v>
      </c>
      <c r="L18" s="7">
        <v>5322650</v>
      </c>
      <c r="M18" s="7">
        <v>1889248</v>
      </c>
    </row>
    <row r="19" spans="1:13" ht="12.75">
      <c r="A19" s="204" t="s">
        <v>44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3424254</v>
      </c>
      <c r="K19" s="7">
        <v>1177202</v>
      </c>
      <c r="L19" s="7">
        <v>3254876</v>
      </c>
      <c r="M19" s="7">
        <v>1085894</v>
      </c>
    </row>
    <row r="20" spans="1:13" ht="12.75">
      <c r="A20" s="193" t="s">
        <v>81</v>
      </c>
      <c r="B20" s="194"/>
      <c r="C20" s="194"/>
      <c r="D20" s="194"/>
      <c r="E20" s="194"/>
      <c r="F20" s="194"/>
      <c r="G20" s="194"/>
      <c r="H20" s="195"/>
      <c r="I20" s="1">
        <v>124</v>
      </c>
      <c r="J20" s="7">
        <v>2119543</v>
      </c>
      <c r="K20" s="7">
        <v>703295</v>
      </c>
      <c r="L20" s="7">
        <v>2099435</v>
      </c>
      <c r="M20" s="7">
        <v>686545</v>
      </c>
    </row>
    <row r="21" spans="1:13" ht="12.75">
      <c r="A21" s="193" t="s">
        <v>82</v>
      </c>
      <c r="B21" s="194"/>
      <c r="C21" s="194"/>
      <c r="D21" s="194"/>
      <c r="E21" s="194"/>
      <c r="F21" s="194"/>
      <c r="G21" s="194"/>
      <c r="H21" s="195"/>
      <c r="I21" s="1">
        <v>125</v>
      </c>
      <c r="J21" s="7">
        <v>4586835</v>
      </c>
      <c r="K21" s="7">
        <v>1993882</v>
      </c>
      <c r="L21" s="7">
        <v>4119495</v>
      </c>
      <c r="M21" s="7">
        <v>1728684</v>
      </c>
    </row>
    <row r="22" spans="1:13" ht="12.75">
      <c r="A22" s="193" t="s">
        <v>18</v>
      </c>
      <c r="B22" s="194"/>
      <c r="C22" s="194"/>
      <c r="D22" s="194"/>
      <c r="E22" s="194"/>
      <c r="F22" s="194"/>
      <c r="G22" s="194"/>
      <c r="H22" s="195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04" t="s">
        <v>111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112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 ht="12.75">
      <c r="A25" s="193" t="s">
        <v>83</v>
      </c>
      <c r="B25" s="194"/>
      <c r="C25" s="194"/>
      <c r="D25" s="194"/>
      <c r="E25" s="194"/>
      <c r="F25" s="194"/>
      <c r="G25" s="194"/>
      <c r="H25" s="195"/>
      <c r="I25" s="1">
        <v>129</v>
      </c>
      <c r="J25" s="7"/>
      <c r="K25" s="7"/>
      <c r="L25" s="7"/>
      <c r="M25" s="7"/>
    </row>
    <row r="26" spans="1:13" ht="12.75">
      <c r="A26" s="193" t="s">
        <v>35</v>
      </c>
      <c r="B26" s="194"/>
      <c r="C26" s="194"/>
      <c r="D26" s="194"/>
      <c r="E26" s="194"/>
      <c r="F26" s="194"/>
      <c r="G26" s="194"/>
      <c r="H26" s="195"/>
      <c r="I26" s="1">
        <v>130</v>
      </c>
      <c r="J26" s="7">
        <v>56016</v>
      </c>
      <c r="K26" s="7">
        <v>50793</v>
      </c>
      <c r="L26" s="7">
        <v>741905</v>
      </c>
      <c r="M26" s="7">
        <v>41085</v>
      </c>
    </row>
    <row r="27" spans="1:13" ht="12.75">
      <c r="A27" s="193" t="s">
        <v>178</v>
      </c>
      <c r="B27" s="194"/>
      <c r="C27" s="194"/>
      <c r="D27" s="194"/>
      <c r="E27" s="194"/>
      <c r="F27" s="194"/>
      <c r="G27" s="194"/>
      <c r="H27" s="195"/>
      <c r="I27" s="1">
        <v>131</v>
      </c>
      <c r="J27" s="50">
        <f>SUM(J28:J32)</f>
        <v>10626238</v>
      </c>
      <c r="K27" s="50">
        <f>SUM(K28:K32)</f>
        <v>4852</v>
      </c>
      <c r="L27" s="50">
        <f>SUM(L28:L32)</f>
        <v>9429345</v>
      </c>
      <c r="M27" s="50">
        <f>SUM(M28:M32)</f>
        <v>3563</v>
      </c>
    </row>
    <row r="28" spans="1:13" ht="12.75">
      <c r="A28" s="193" t="s">
        <v>192</v>
      </c>
      <c r="B28" s="194"/>
      <c r="C28" s="194"/>
      <c r="D28" s="194"/>
      <c r="E28" s="194"/>
      <c r="F28" s="194"/>
      <c r="G28" s="194"/>
      <c r="H28" s="195"/>
      <c r="I28" s="1">
        <v>132</v>
      </c>
      <c r="J28" s="7">
        <v>10610487</v>
      </c>
      <c r="K28" s="7"/>
      <c r="L28" s="7">
        <v>9418000</v>
      </c>
      <c r="M28" s="7"/>
    </row>
    <row r="29" spans="1:13" ht="12.75">
      <c r="A29" s="193" t="s">
        <v>129</v>
      </c>
      <c r="B29" s="194"/>
      <c r="C29" s="194"/>
      <c r="D29" s="194"/>
      <c r="E29" s="194"/>
      <c r="F29" s="194"/>
      <c r="G29" s="194"/>
      <c r="H29" s="195"/>
      <c r="I29" s="1">
        <v>133</v>
      </c>
      <c r="J29" s="7">
        <v>15751</v>
      </c>
      <c r="K29" s="7">
        <v>4852</v>
      </c>
      <c r="L29" s="7">
        <v>11345</v>
      </c>
      <c r="M29" s="7">
        <v>3563</v>
      </c>
    </row>
    <row r="30" spans="1:13" ht="12.75">
      <c r="A30" s="193" t="s">
        <v>113</v>
      </c>
      <c r="B30" s="194"/>
      <c r="C30" s="194"/>
      <c r="D30" s="194"/>
      <c r="E30" s="194"/>
      <c r="F30" s="194"/>
      <c r="G30" s="194"/>
      <c r="H30" s="195"/>
      <c r="I30" s="1">
        <v>134</v>
      </c>
      <c r="J30" s="7"/>
      <c r="K30" s="7"/>
      <c r="L30" s="7"/>
      <c r="M30" s="7"/>
    </row>
    <row r="31" spans="1:13" ht="12.75">
      <c r="A31" s="193" t="s">
        <v>188</v>
      </c>
      <c r="B31" s="194"/>
      <c r="C31" s="194"/>
      <c r="D31" s="194"/>
      <c r="E31" s="194"/>
      <c r="F31" s="194"/>
      <c r="G31" s="194"/>
      <c r="H31" s="195"/>
      <c r="I31" s="1">
        <v>135</v>
      </c>
      <c r="J31" s="7"/>
      <c r="K31" s="7"/>
      <c r="L31" s="7"/>
      <c r="M31" s="7"/>
    </row>
    <row r="32" spans="1:13" ht="12.75">
      <c r="A32" s="193" t="s">
        <v>114</v>
      </c>
      <c r="B32" s="194"/>
      <c r="C32" s="194"/>
      <c r="D32" s="194"/>
      <c r="E32" s="194"/>
      <c r="F32" s="194"/>
      <c r="G32" s="194"/>
      <c r="H32" s="195"/>
      <c r="I32" s="1">
        <v>136</v>
      </c>
      <c r="J32" s="7"/>
      <c r="K32" s="7"/>
      <c r="L32" s="7"/>
      <c r="M32" s="7"/>
    </row>
    <row r="33" spans="1:13" ht="12.75">
      <c r="A33" s="193" t="s">
        <v>179</v>
      </c>
      <c r="B33" s="194"/>
      <c r="C33" s="194"/>
      <c r="D33" s="194"/>
      <c r="E33" s="194"/>
      <c r="F33" s="194"/>
      <c r="G33" s="194"/>
      <c r="H33" s="195"/>
      <c r="I33" s="1">
        <v>137</v>
      </c>
      <c r="J33" s="50">
        <f>SUM(J34:J37)</f>
        <v>997343</v>
      </c>
      <c r="K33" s="50">
        <f>SUM(K34:K37)</f>
        <v>316184</v>
      </c>
      <c r="L33" s="50">
        <f>SUM(L34:L37)</f>
        <v>858062</v>
      </c>
      <c r="M33" s="50">
        <f>SUM(M34:M37)</f>
        <v>245382</v>
      </c>
    </row>
    <row r="34" spans="1:13" ht="12.75">
      <c r="A34" s="193" t="s">
        <v>46</v>
      </c>
      <c r="B34" s="194"/>
      <c r="C34" s="194"/>
      <c r="D34" s="194"/>
      <c r="E34" s="194"/>
      <c r="F34" s="194"/>
      <c r="G34" s="194"/>
      <c r="H34" s="195"/>
      <c r="I34" s="1">
        <v>138</v>
      </c>
      <c r="J34" s="7">
        <v>311370</v>
      </c>
      <c r="K34" s="7">
        <v>88219</v>
      </c>
      <c r="L34" s="7">
        <v>262022</v>
      </c>
      <c r="M34" s="7">
        <v>87978</v>
      </c>
    </row>
    <row r="35" spans="1:13" ht="12.75">
      <c r="A35" s="193" t="s">
        <v>45</v>
      </c>
      <c r="B35" s="194"/>
      <c r="C35" s="194"/>
      <c r="D35" s="194"/>
      <c r="E35" s="194"/>
      <c r="F35" s="194"/>
      <c r="G35" s="194"/>
      <c r="H35" s="195"/>
      <c r="I35" s="1">
        <v>139</v>
      </c>
      <c r="J35" s="7">
        <v>685973</v>
      </c>
      <c r="K35" s="7">
        <v>227965</v>
      </c>
      <c r="L35" s="7">
        <v>596040</v>
      </c>
      <c r="M35" s="7">
        <v>157404</v>
      </c>
    </row>
    <row r="36" spans="1:13" ht="12.75">
      <c r="A36" s="193" t="s">
        <v>189</v>
      </c>
      <c r="B36" s="194"/>
      <c r="C36" s="194"/>
      <c r="D36" s="194"/>
      <c r="E36" s="194"/>
      <c r="F36" s="194"/>
      <c r="G36" s="194"/>
      <c r="H36" s="195"/>
      <c r="I36" s="1">
        <v>140</v>
      </c>
      <c r="J36" s="7"/>
      <c r="K36" s="7"/>
      <c r="L36" s="7"/>
      <c r="M36" s="7"/>
    </row>
    <row r="37" spans="1:13" ht="12.75">
      <c r="A37" s="193" t="s">
        <v>47</v>
      </c>
      <c r="B37" s="194"/>
      <c r="C37" s="194"/>
      <c r="D37" s="194"/>
      <c r="E37" s="194"/>
      <c r="F37" s="194"/>
      <c r="G37" s="194"/>
      <c r="H37" s="195"/>
      <c r="I37" s="1">
        <v>141</v>
      </c>
      <c r="J37" s="7"/>
      <c r="K37" s="7"/>
      <c r="L37" s="7"/>
      <c r="M37" s="7"/>
    </row>
    <row r="38" spans="1:13" ht="12.75">
      <c r="A38" s="193" t="s">
        <v>160</v>
      </c>
      <c r="B38" s="194"/>
      <c r="C38" s="194"/>
      <c r="D38" s="194"/>
      <c r="E38" s="194"/>
      <c r="F38" s="194"/>
      <c r="G38" s="194"/>
      <c r="H38" s="195"/>
      <c r="I38" s="1">
        <v>142</v>
      </c>
      <c r="J38" s="7"/>
      <c r="K38" s="7"/>
      <c r="L38" s="7"/>
      <c r="M38" s="7"/>
    </row>
    <row r="39" spans="1:13" ht="12.75">
      <c r="A39" s="193" t="s">
        <v>161</v>
      </c>
      <c r="B39" s="194"/>
      <c r="C39" s="194"/>
      <c r="D39" s="194"/>
      <c r="E39" s="194"/>
      <c r="F39" s="194"/>
      <c r="G39" s="194"/>
      <c r="H39" s="195"/>
      <c r="I39" s="1">
        <v>143</v>
      </c>
      <c r="J39" s="7"/>
      <c r="K39" s="7"/>
      <c r="L39" s="7"/>
      <c r="M39" s="7"/>
    </row>
    <row r="40" spans="1:13" ht="12.75">
      <c r="A40" s="193" t="s">
        <v>190</v>
      </c>
      <c r="B40" s="194"/>
      <c r="C40" s="194"/>
      <c r="D40" s="194"/>
      <c r="E40" s="194"/>
      <c r="F40" s="194"/>
      <c r="G40" s="194"/>
      <c r="H40" s="195"/>
      <c r="I40" s="1">
        <v>144</v>
      </c>
      <c r="J40" s="7"/>
      <c r="K40" s="7"/>
      <c r="L40" s="7"/>
      <c r="M40" s="7"/>
    </row>
    <row r="41" spans="1:13" ht="12.75">
      <c r="A41" s="193" t="s">
        <v>191</v>
      </c>
      <c r="B41" s="194"/>
      <c r="C41" s="194"/>
      <c r="D41" s="194"/>
      <c r="E41" s="194"/>
      <c r="F41" s="194"/>
      <c r="G41" s="194"/>
      <c r="H41" s="195"/>
      <c r="I41" s="1">
        <v>145</v>
      </c>
      <c r="J41" s="7"/>
      <c r="K41" s="7"/>
      <c r="L41" s="7"/>
      <c r="M41" s="7"/>
    </row>
    <row r="42" spans="1:13" ht="12.75">
      <c r="A42" s="193" t="s">
        <v>180</v>
      </c>
      <c r="B42" s="194"/>
      <c r="C42" s="194"/>
      <c r="D42" s="194"/>
      <c r="E42" s="194"/>
      <c r="F42" s="194"/>
      <c r="G42" s="194"/>
      <c r="H42" s="195"/>
      <c r="I42" s="1">
        <v>146</v>
      </c>
      <c r="J42" s="50">
        <f>J7+J27+J38+J40</f>
        <v>28301246</v>
      </c>
      <c r="K42" s="50">
        <f>K7+K27+K38+K40</f>
        <v>13591583</v>
      </c>
      <c r="L42" s="50">
        <f>L7+L27+L38+L40</f>
        <v>40563454</v>
      </c>
      <c r="M42" s="50">
        <f>M7+M27+M38+M40</f>
        <v>16859113</v>
      </c>
    </row>
    <row r="43" spans="1:13" ht="12.75">
      <c r="A43" s="193" t="s">
        <v>181</v>
      </c>
      <c r="B43" s="194"/>
      <c r="C43" s="194"/>
      <c r="D43" s="194"/>
      <c r="E43" s="194"/>
      <c r="F43" s="194"/>
      <c r="G43" s="194"/>
      <c r="H43" s="195"/>
      <c r="I43" s="1">
        <v>147</v>
      </c>
      <c r="J43" s="50">
        <f>J10+J33+J39+J41</f>
        <v>48100545</v>
      </c>
      <c r="K43" s="50">
        <f>K10+K33+K39+K41</f>
        <v>16640076</v>
      </c>
      <c r="L43" s="50">
        <f>L10+L33+L39+L41</f>
        <v>49185089</v>
      </c>
      <c r="M43" s="50">
        <f>M10+M33+M39+M41</f>
        <v>19926393</v>
      </c>
    </row>
    <row r="44" spans="1:13" ht="12.75">
      <c r="A44" s="193" t="s">
        <v>201</v>
      </c>
      <c r="B44" s="194"/>
      <c r="C44" s="194"/>
      <c r="D44" s="194"/>
      <c r="E44" s="194"/>
      <c r="F44" s="194"/>
      <c r="G44" s="194"/>
      <c r="H44" s="195"/>
      <c r="I44" s="1">
        <v>148</v>
      </c>
      <c r="J44" s="50">
        <f>J42-J43</f>
        <v>-19799299</v>
      </c>
      <c r="K44" s="50">
        <f>K42-K43</f>
        <v>-3048493</v>
      </c>
      <c r="L44" s="50">
        <f>L42-L43</f>
        <v>-8621635</v>
      </c>
      <c r="M44" s="50">
        <f>M42-M43</f>
        <v>-3067280</v>
      </c>
    </row>
    <row r="45" spans="1:13" ht="12.75">
      <c r="A45" s="213" t="s">
        <v>183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.75">
      <c r="A46" s="213" t="s">
        <v>184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0">
        <f>IF(J43&gt;J42,J43-J42,0)</f>
        <v>19799299</v>
      </c>
      <c r="K46" s="50">
        <f>IF(K43&gt;K42,K43-K42,0)</f>
        <v>3048493</v>
      </c>
      <c r="L46" s="50">
        <f>IF(L43&gt;L42,L43-L42,0)</f>
        <v>8621635</v>
      </c>
      <c r="M46" s="50">
        <f>IF(M43&gt;M42,M43-M42,0)</f>
        <v>3067280</v>
      </c>
    </row>
    <row r="47" spans="1:13" ht="12.75">
      <c r="A47" s="193" t="s">
        <v>182</v>
      </c>
      <c r="B47" s="194"/>
      <c r="C47" s="194"/>
      <c r="D47" s="194"/>
      <c r="E47" s="194"/>
      <c r="F47" s="194"/>
      <c r="G47" s="194"/>
      <c r="H47" s="195"/>
      <c r="I47" s="1">
        <v>151</v>
      </c>
      <c r="J47" s="7"/>
      <c r="K47" s="7"/>
      <c r="L47" s="7"/>
      <c r="M47" s="7"/>
    </row>
    <row r="48" spans="1:13" ht="12.75">
      <c r="A48" s="193" t="s">
        <v>202</v>
      </c>
      <c r="B48" s="194"/>
      <c r="C48" s="194"/>
      <c r="D48" s="194"/>
      <c r="E48" s="194"/>
      <c r="F48" s="194"/>
      <c r="G48" s="194"/>
      <c r="H48" s="195"/>
      <c r="I48" s="1">
        <v>152</v>
      </c>
      <c r="J48" s="50">
        <f>J44-J47</f>
        <v>-19799299</v>
      </c>
      <c r="K48" s="50">
        <f>K44-K47</f>
        <v>-3048493</v>
      </c>
      <c r="L48" s="50">
        <f>L44-L47</f>
        <v>-8621635</v>
      </c>
      <c r="M48" s="50">
        <f>M44-M47</f>
        <v>-3067280</v>
      </c>
    </row>
    <row r="49" spans="1:13" ht="12.75">
      <c r="A49" s="213" t="s">
        <v>157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37" t="s">
        <v>185</v>
      </c>
      <c r="B50" s="238"/>
      <c r="C50" s="238"/>
      <c r="D50" s="238"/>
      <c r="E50" s="238"/>
      <c r="F50" s="238"/>
      <c r="G50" s="238"/>
      <c r="H50" s="239"/>
      <c r="I50" s="2">
        <v>154</v>
      </c>
      <c r="J50" s="58">
        <f>IF(J48&lt;0,-J48,0)</f>
        <v>19799299</v>
      </c>
      <c r="K50" s="58">
        <f>IF(K48&lt;0,-K48,0)</f>
        <v>3048493</v>
      </c>
      <c r="L50" s="58">
        <f>IF(L48&lt;0,-L48,0)</f>
        <v>8621635</v>
      </c>
      <c r="M50" s="58">
        <f>IF(M48&lt;0,-M48,0)</f>
        <v>3067280</v>
      </c>
    </row>
    <row r="51" spans="1:13" ht="12.75" customHeight="1">
      <c r="A51" s="210" t="s">
        <v>275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</row>
    <row r="52" spans="1:13" ht="12.75" customHeight="1">
      <c r="A52" s="190" t="s">
        <v>152</v>
      </c>
      <c r="B52" s="191"/>
      <c r="C52" s="191"/>
      <c r="D52" s="191"/>
      <c r="E52" s="191"/>
      <c r="F52" s="191"/>
      <c r="G52" s="191"/>
      <c r="H52" s="191"/>
      <c r="I52" s="52"/>
      <c r="J52" s="52"/>
      <c r="K52" s="52"/>
      <c r="L52" s="52"/>
      <c r="M52" s="59"/>
    </row>
    <row r="53" spans="1:13" ht="12.75">
      <c r="A53" s="234" t="s">
        <v>199</v>
      </c>
      <c r="B53" s="235"/>
      <c r="C53" s="235"/>
      <c r="D53" s="235"/>
      <c r="E53" s="235"/>
      <c r="F53" s="235"/>
      <c r="G53" s="235"/>
      <c r="H53" s="236"/>
      <c r="I53" s="1">
        <v>155</v>
      </c>
      <c r="J53" s="7"/>
      <c r="K53" s="7"/>
      <c r="L53" s="7"/>
      <c r="M53" s="7"/>
    </row>
    <row r="54" spans="1:13" ht="12.75">
      <c r="A54" s="234" t="s">
        <v>200</v>
      </c>
      <c r="B54" s="235"/>
      <c r="C54" s="235"/>
      <c r="D54" s="235"/>
      <c r="E54" s="235"/>
      <c r="F54" s="235"/>
      <c r="G54" s="235"/>
      <c r="H54" s="236"/>
      <c r="I54" s="1">
        <v>156</v>
      </c>
      <c r="J54" s="8"/>
      <c r="K54" s="8"/>
      <c r="L54" s="8"/>
      <c r="M54" s="8"/>
    </row>
    <row r="55" spans="1:13" ht="12.75" customHeight="1">
      <c r="A55" s="210" t="s">
        <v>154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1:13" ht="12.75">
      <c r="A56" s="190" t="s">
        <v>169</v>
      </c>
      <c r="B56" s="191"/>
      <c r="C56" s="191"/>
      <c r="D56" s="191"/>
      <c r="E56" s="191"/>
      <c r="F56" s="191"/>
      <c r="G56" s="191"/>
      <c r="H56" s="192"/>
      <c r="I56" s="9">
        <v>157</v>
      </c>
      <c r="J56" s="6">
        <v>-19799299</v>
      </c>
      <c r="K56" s="6">
        <v>-3048493</v>
      </c>
      <c r="L56" s="6">
        <v>-8621635</v>
      </c>
      <c r="M56" s="6">
        <v>-3067280</v>
      </c>
    </row>
    <row r="57" spans="1:13" ht="12.75">
      <c r="A57" s="193" t="s">
        <v>186</v>
      </c>
      <c r="B57" s="194"/>
      <c r="C57" s="194"/>
      <c r="D57" s="194"/>
      <c r="E57" s="194"/>
      <c r="F57" s="194"/>
      <c r="G57" s="194"/>
      <c r="H57" s="195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193" t="s">
        <v>193</v>
      </c>
      <c r="B58" s="194"/>
      <c r="C58" s="194"/>
      <c r="D58" s="194"/>
      <c r="E58" s="194"/>
      <c r="F58" s="194"/>
      <c r="G58" s="194"/>
      <c r="H58" s="195"/>
      <c r="I58" s="1">
        <v>159</v>
      </c>
      <c r="J58" s="7"/>
      <c r="K58" s="7"/>
      <c r="L58" s="7"/>
      <c r="M58" s="7"/>
    </row>
    <row r="59" spans="1:13" ht="12.75">
      <c r="A59" s="193" t="s">
        <v>194</v>
      </c>
      <c r="B59" s="194"/>
      <c r="C59" s="194"/>
      <c r="D59" s="194"/>
      <c r="E59" s="194"/>
      <c r="F59" s="194"/>
      <c r="G59" s="194"/>
      <c r="H59" s="195"/>
      <c r="I59" s="1">
        <v>160</v>
      </c>
      <c r="J59" s="7"/>
      <c r="K59" s="7"/>
      <c r="L59" s="7"/>
      <c r="M59" s="7"/>
    </row>
    <row r="60" spans="1:13" ht="12.75">
      <c r="A60" s="193" t="s">
        <v>30</v>
      </c>
      <c r="B60" s="194"/>
      <c r="C60" s="194"/>
      <c r="D60" s="194"/>
      <c r="E60" s="194"/>
      <c r="F60" s="194"/>
      <c r="G60" s="194"/>
      <c r="H60" s="195"/>
      <c r="I60" s="1">
        <v>161</v>
      </c>
      <c r="J60" s="7"/>
      <c r="K60" s="7"/>
      <c r="L60" s="7"/>
      <c r="M60" s="7"/>
    </row>
    <row r="61" spans="1:13" ht="12.75">
      <c r="A61" s="193" t="s">
        <v>195</v>
      </c>
      <c r="B61" s="194"/>
      <c r="C61" s="194"/>
      <c r="D61" s="194"/>
      <c r="E61" s="194"/>
      <c r="F61" s="194"/>
      <c r="G61" s="194"/>
      <c r="H61" s="195"/>
      <c r="I61" s="1">
        <v>162</v>
      </c>
      <c r="J61" s="7"/>
      <c r="K61" s="7"/>
      <c r="L61" s="7"/>
      <c r="M61" s="7"/>
    </row>
    <row r="62" spans="1:13" ht="12.75">
      <c r="A62" s="193" t="s">
        <v>196</v>
      </c>
      <c r="B62" s="194"/>
      <c r="C62" s="194"/>
      <c r="D62" s="194"/>
      <c r="E62" s="194"/>
      <c r="F62" s="194"/>
      <c r="G62" s="194"/>
      <c r="H62" s="195"/>
      <c r="I62" s="1">
        <v>163</v>
      </c>
      <c r="J62" s="7"/>
      <c r="K62" s="7"/>
      <c r="L62" s="7"/>
      <c r="M62" s="7"/>
    </row>
    <row r="63" spans="1:13" ht="12.75">
      <c r="A63" s="193" t="s">
        <v>197</v>
      </c>
      <c r="B63" s="194"/>
      <c r="C63" s="194"/>
      <c r="D63" s="194"/>
      <c r="E63" s="194"/>
      <c r="F63" s="194"/>
      <c r="G63" s="194"/>
      <c r="H63" s="195"/>
      <c r="I63" s="1">
        <v>164</v>
      </c>
      <c r="J63" s="7"/>
      <c r="K63" s="7"/>
      <c r="L63" s="7"/>
      <c r="M63" s="7"/>
    </row>
    <row r="64" spans="1:13" ht="12.75">
      <c r="A64" s="193" t="s">
        <v>198</v>
      </c>
      <c r="B64" s="194"/>
      <c r="C64" s="194"/>
      <c r="D64" s="194"/>
      <c r="E64" s="194"/>
      <c r="F64" s="194"/>
      <c r="G64" s="194"/>
      <c r="H64" s="195"/>
      <c r="I64" s="1">
        <v>165</v>
      </c>
      <c r="J64" s="7"/>
      <c r="K64" s="7"/>
      <c r="L64" s="7"/>
      <c r="M64" s="7"/>
    </row>
    <row r="65" spans="1:13" ht="12.75">
      <c r="A65" s="193" t="s">
        <v>187</v>
      </c>
      <c r="B65" s="194"/>
      <c r="C65" s="194"/>
      <c r="D65" s="194"/>
      <c r="E65" s="194"/>
      <c r="F65" s="194"/>
      <c r="G65" s="194"/>
      <c r="H65" s="195"/>
      <c r="I65" s="1">
        <v>166</v>
      </c>
      <c r="J65" s="7"/>
      <c r="K65" s="7"/>
      <c r="L65" s="7"/>
      <c r="M65" s="7"/>
    </row>
    <row r="66" spans="1:13" ht="12.75">
      <c r="A66" s="193" t="s">
        <v>158</v>
      </c>
      <c r="B66" s="194"/>
      <c r="C66" s="194"/>
      <c r="D66" s="194"/>
      <c r="E66" s="194"/>
      <c r="F66" s="194"/>
      <c r="G66" s="194"/>
      <c r="H66" s="195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193" t="s">
        <v>159</v>
      </c>
      <c r="B67" s="194"/>
      <c r="C67" s="194"/>
      <c r="D67" s="194"/>
      <c r="E67" s="194"/>
      <c r="F67" s="194"/>
      <c r="G67" s="194"/>
      <c r="H67" s="195"/>
      <c r="I67" s="1">
        <v>168</v>
      </c>
      <c r="J67" s="58">
        <f>J56+J66</f>
        <v>-19799299</v>
      </c>
      <c r="K67" s="58">
        <f>K56+K66</f>
        <v>-3048493</v>
      </c>
      <c r="L67" s="58">
        <f>L56+L66</f>
        <v>-8621635</v>
      </c>
      <c r="M67" s="58">
        <f>M56+M66</f>
        <v>-3067280</v>
      </c>
    </row>
    <row r="68" spans="1:13" ht="12.75" customHeight="1">
      <c r="A68" s="244" t="s">
        <v>276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153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>
      <c r="A70" s="234" t="s">
        <v>199</v>
      </c>
      <c r="B70" s="235"/>
      <c r="C70" s="235"/>
      <c r="D70" s="235"/>
      <c r="E70" s="235"/>
      <c r="F70" s="235"/>
      <c r="G70" s="235"/>
      <c r="H70" s="236"/>
      <c r="I70" s="1">
        <v>169</v>
      </c>
      <c r="J70" s="7"/>
      <c r="K70" s="7"/>
      <c r="L70" s="7"/>
      <c r="M70" s="7"/>
    </row>
    <row r="71" spans="1:13" ht="12.75">
      <c r="A71" s="241" t="s">
        <v>200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cols>
    <col min="1" max="10" width="9.140625" style="49" customWidth="1"/>
    <col min="11" max="11" width="9.8515625" style="49" bestFit="1" customWidth="1"/>
    <col min="12" max="16384" width="9.140625" style="49" customWidth="1"/>
  </cols>
  <sheetData>
    <row r="1" spans="1:11" ht="12.75" customHeight="1">
      <c r="A1" s="249" t="s">
        <v>162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306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248" t="s">
        <v>297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ht="33.75">
      <c r="A4" s="251" t="s">
        <v>39</v>
      </c>
      <c r="B4" s="251"/>
      <c r="C4" s="251"/>
      <c r="D4" s="251"/>
      <c r="E4" s="251"/>
      <c r="F4" s="251"/>
      <c r="G4" s="251"/>
      <c r="H4" s="251"/>
      <c r="I4" s="63" t="s">
        <v>244</v>
      </c>
      <c r="J4" s="64" t="s">
        <v>281</v>
      </c>
      <c r="K4" s="64" t="s">
        <v>282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7">
        <v>2</v>
      </c>
      <c r="J5" s="68" t="s">
        <v>247</v>
      </c>
      <c r="K5" s="68" t="s">
        <v>248</v>
      </c>
    </row>
    <row r="6" spans="1:11" ht="12.75">
      <c r="A6" s="210" t="s">
        <v>130</v>
      </c>
      <c r="B6" s="221"/>
      <c r="C6" s="221"/>
      <c r="D6" s="221"/>
      <c r="E6" s="221"/>
      <c r="F6" s="221"/>
      <c r="G6" s="221"/>
      <c r="H6" s="221"/>
      <c r="I6" s="253"/>
      <c r="J6" s="253"/>
      <c r="K6" s="254"/>
    </row>
    <row r="7" spans="1:11" ht="12.75">
      <c r="A7" s="204" t="s">
        <v>164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27837739</v>
      </c>
      <c r="K7" s="7">
        <v>51207644</v>
      </c>
    </row>
    <row r="8" spans="1:11" ht="12.75">
      <c r="A8" s="204" t="s">
        <v>93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94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14600</v>
      </c>
      <c r="K9" s="7">
        <v>213546</v>
      </c>
    </row>
    <row r="10" spans="1:11" ht="12.75">
      <c r="A10" s="204" t="s">
        <v>95</v>
      </c>
      <c r="B10" s="205"/>
      <c r="C10" s="205"/>
      <c r="D10" s="205"/>
      <c r="E10" s="205"/>
      <c r="F10" s="205"/>
      <c r="G10" s="205"/>
      <c r="H10" s="205"/>
      <c r="I10" s="1">
        <v>4</v>
      </c>
      <c r="J10" s="5">
        <v>3997</v>
      </c>
      <c r="K10" s="7">
        <v>2666</v>
      </c>
    </row>
    <row r="11" spans="1:11" ht="12.75">
      <c r="A11" s="204" t="s">
        <v>96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v>2428950</v>
      </c>
      <c r="K11" s="7">
        <v>2046639</v>
      </c>
    </row>
    <row r="12" spans="1:11" ht="12.75">
      <c r="A12" s="193" t="s">
        <v>163</v>
      </c>
      <c r="B12" s="194"/>
      <c r="C12" s="194"/>
      <c r="D12" s="194"/>
      <c r="E12" s="194"/>
      <c r="F12" s="194"/>
      <c r="G12" s="194"/>
      <c r="H12" s="194"/>
      <c r="I12" s="1">
        <v>6</v>
      </c>
      <c r="J12" s="61">
        <f>SUM(J7:J11)</f>
        <v>30285286</v>
      </c>
      <c r="K12" s="50">
        <f>SUM(K7:K11)</f>
        <v>53470495</v>
      </c>
    </row>
    <row r="13" spans="1:11" ht="12.75">
      <c r="A13" s="204" t="s">
        <v>97</v>
      </c>
      <c r="B13" s="205"/>
      <c r="C13" s="205"/>
      <c r="D13" s="205"/>
      <c r="E13" s="205"/>
      <c r="F13" s="205"/>
      <c r="G13" s="205"/>
      <c r="H13" s="205"/>
      <c r="I13" s="1">
        <v>7</v>
      </c>
      <c r="J13" s="5">
        <v>30170690</v>
      </c>
      <c r="K13" s="7">
        <v>32321055</v>
      </c>
    </row>
    <row r="14" spans="1:11" ht="12.75">
      <c r="A14" s="204" t="s">
        <v>98</v>
      </c>
      <c r="B14" s="205"/>
      <c r="C14" s="205"/>
      <c r="D14" s="205"/>
      <c r="E14" s="205"/>
      <c r="F14" s="205"/>
      <c r="G14" s="205"/>
      <c r="H14" s="205"/>
      <c r="I14" s="1">
        <v>8</v>
      </c>
      <c r="J14" s="5">
        <v>26154861</v>
      </c>
      <c r="K14" s="7">
        <v>26362130</v>
      </c>
    </row>
    <row r="15" spans="1:11" ht="12.75">
      <c r="A15" s="204" t="s">
        <v>99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801403</v>
      </c>
      <c r="K15" s="7">
        <v>517778</v>
      </c>
    </row>
    <row r="16" spans="1:11" ht="12.75">
      <c r="A16" s="204" t="s">
        <v>100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v>1622499</v>
      </c>
      <c r="K16" s="7">
        <v>59669</v>
      </c>
    </row>
    <row r="17" spans="1:11" ht="12.75">
      <c r="A17" s="204" t="s">
        <v>101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4651011</v>
      </c>
      <c r="K17" s="7">
        <v>4729138</v>
      </c>
    </row>
    <row r="18" spans="1:11" ht="12.75">
      <c r="A18" s="204" t="s">
        <v>102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>
        <v>2419599</v>
      </c>
      <c r="K18" s="7">
        <v>536206</v>
      </c>
    </row>
    <row r="19" spans="1:11" ht="12.75">
      <c r="A19" s="193" t="s">
        <v>32</v>
      </c>
      <c r="B19" s="194"/>
      <c r="C19" s="194"/>
      <c r="D19" s="194"/>
      <c r="E19" s="194"/>
      <c r="F19" s="194"/>
      <c r="G19" s="194"/>
      <c r="H19" s="194"/>
      <c r="I19" s="1">
        <v>13</v>
      </c>
      <c r="J19" s="61">
        <f>SUM(J13:J18)</f>
        <v>65820063</v>
      </c>
      <c r="K19" s="50">
        <f>SUM(K13:K18)</f>
        <v>64525976</v>
      </c>
    </row>
    <row r="20" spans="1:11" ht="12.75">
      <c r="A20" s="193" t="s">
        <v>84</v>
      </c>
      <c r="B20" s="255"/>
      <c r="C20" s="255"/>
      <c r="D20" s="255"/>
      <c r="E20" s="255"/>
      <c r="F20" s="255"/>
      <c r="G20" s="255"/>
      <c r="H20" s="256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07" t="s">
        <v>85</v>
      </c>
      <c r="B21" s="257"/>
      <c r="C21" s="257"/>
      <c r="D21" s="257"/>
      <c r="E21" s="257"/>
      <c r="F21" s="257"/>
      <c r="G21" s="257"/>
      <c r="H21" s="258"/>
      <c r="I21" s="1">
        <v>15</v>
      </c>
      <c r="J21" s="61">
        <f>IF(J19&gt;J12,J19-J12,0)</f>
        <v>35534777</v>
      </c>
      <c r="K21" s="50">
        <f>IF(K19&gt;K12,K19-K12,0)</f>
        <v>11055481</v>
      </c>
    </row>
    <row r="22" spans="1:11" ht="12.75">
      <c r="A22" s="210" t="s">
        <v>131</v>
      </c>
      <c r="B22" s="221"/>
      <c r="C22" s="221"/>
      <c r="D22" s="221"/>
      <c r="E22" s="221"/>
      <c r="F22" s="221"/>
      <c r="G22" s="221"/>
      <c r="H22" s="221"/>
      <c r="I22" s="253"/>
      <c r="J22" s="253"/>
      <c r="K22" s="254"/>
    </row>
    <row r="23" spans="1:11" ht="12.75">
      <c r="A23" s="204" t="s">
        <v>136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>
        <v>2400</v>
      </c>
    </row>
    <row r="24" spans="1:11" ht="12.75">
      <c r="A24" s="204" t="s">
        <v>137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283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>
        <v>45849</v>
      </c>
      <c r="K25" s="7">
        <v>33334</v>
      </c>
    </row>
    <row r="26" spans="1:11" ht="12.75">
      <c r="A26" s="204" t="s">
        <v>284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>
        <v>10610487</v>
      </c>
      <c r="K26" s="7">
        <v>9418000</v>
      </c>
    </row>
    <row r="27" spans="1:11" ht="12.75">
      <c r="A27" s="204" t="s">
        <v>138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193" t="s">
        <v>90</v>
      </c>
      <c r="B28" s="194"/>
      <c r="C28" s="194"/>
      <c r="D28" s="194"/>
      <c r="E28" s="194"/>
      <c r="F28" s="194"/>
      <c r="G28" s="194"/>
      <c r="H28" s="194"/>
      <c r="I28" s="1">
        <v>21</v>
      </c>
      <c r="J28" s="61">
        <f>SUM(J23:J27)</f>
        <v>10656336</v>
      </c>
      <c r="K28" s="50">
        <f>SUM(K23:K27)</f>
        <v>9453734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>
        <v>172157</v>
      </c>
      <c r="K29" s="7">
        <v>301138</v>
      </c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193" t="s">
        <v>33</v>
      </c>
      <c r="B32" s="194"/>
      <c r="C32" s="194"/>
      <c r="D32" s="194"/>
      <c r="E32" s="194"/>
      <c r="F32" s="194"/>
      <c r="G32" s="194"/>
      <c r="H32" s="194"/>
      <c r="I32" s="1">
        <v>25</v>
      </c>
      <c r="J32" s="61">
        <f>SUM(J29:J31)</f>
        <v>172157</v>
      </c>
      <c r="K32" s="50">
        <f>SUM(K29:K31)</f>
        <v>301138</v>
      </c>
    </row>
    <row r="33" spans="1:11" ht="12.75">
      <c r="A33" s="193" t="s">
        <v>86</v>
      </c>
      <c r="B33" s="194"/>
      <c r="C33" s="194"/>
      <c r="D33" s="194"/>
      <c r="E33" s="194"/>
      <c r="F33" s="194"/>
      <c r="G33" s="194"/>
      <c r="H33" s="194"/>
      <c r="I33" s="1">
        <v>26</v>
      </c>
      <c r="J33" s="61">
        <f>IF(J28&gt;J32,J28-J32,0)</f>
        <v>10484179</v>
      </c>
      <c r="K33" s="50">
        <f>IF(K28&gt;K32,K28-K32,0)</f>
        <v>9152596</v>
      </c>
    </row>
    <row r="34" spans="1:11" ht="12.75">
      <c r="A34" s="193" t="s">
        <v>87</v>
      </c>
      <c r="B34" s="194"/>
      <c r="C34" s="194"/>
      <c r="D34" s="194"/>
      <c r="E34" s="194"/>
      <c r="F34" s="194"/>
      <c r="G34" s="194"/>
      <c r="H34" s="194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10" t="s">
        <v>132</v>
      </c>
      <c r="B35" s="221"/>
      <c r="C35" s="221"/>
      <c r="D35" s="221"/>
      <c r="E35" s="221"/>
      <c r="F35" s="221"/>
      <c r="G35" s="221"/>
      <c r="H35" s="221"/>
      <c r="I35" s="253">
        <v>0</v>
      </c>
      <c r="J35" s="253"/>
      <c r="K35" s="254"/>
    </row>
    <row r="36" spans="1:11" ht="12.75">
      <c r="A36" s="204" t="s">
        <v>144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23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>
        <v>27784</v>
      </c>
      <c r="K37" s="7">
        <v>52141</v>
      </c>
    </row>
    <row r="38" spans="1:11" ht="12.75">
      <c r="A38" s="204" t="s">
        <v>24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193" t="s">
        <v>34</v>
      </c>
      <c r="B39" s="194"/>
      <c r="C39" s="194"/>
      <c r="D39" s="194"/>
      <c r="E39" s="194"/>
      <c r="F39" s="194"/>
      <c r="G39" s="194"/>
      <c r="H39" s="194"/>
      <c r="I39" s="1">
        <v>31</v>
      </c>
      <c r="J39" s="61">
        <f>SUM(J36:J38)</f>
        <v>27784</v>
      </c>
      <c r="K39" s="50">
        <f>SUM(K36:K38)</f>
        <v>52141</v>
      </c>
    </row>
    <row r="40" spans="1:11" ht="12.75">
      <c r="A40" s="204" t="s">
        <v>25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>
        <v>275179</v>
      </c>
      <c r="K40" s="7">
        <v>275179</v>
      </c>
    </row>
    <row r="41" spans="1:11" ht="12.75">
      <c r="A41" s="204" t="s">
        <v>26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27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>
        <v>371107</v>
      </c>
      <c r="K42" s="7">
        <v>168050</v>
      </c>
    </row>
    <row r="43" spans="1:11" ht="12.75">
      <c r="A43" s="204" t="s">
        <v>28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29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193" t="s">
        <v>122</v>
      </c>
      <c r="B45" s="194"/>
      <c r="C45" s="194"/>
      <c r="D45" s="194"/>
      <c r="E45" s="194"/>
      <c r="F45" s="194"/>
      <c r="G45" s="194"/>
      <c r="H45" s="194"/>
      <c r="I45" s="1">
        <v>37</v>
      </c>
      <c r="J45" s="61">
        <f>SUM(J40:J44)</f>
        <v>646286</v>
      </c>
      <c r="K45" s="50">
        <f>SUM(K40:K44)</f>
        <v>443229</v>
      </c>
    </row>
    <row r="46" spans="1:11" ht="12.75">
      <c r="A46" s="193" t="s">
        <v>134</v>
      </c>
      <c r="B46" s="194"/>
      <c r="C46" s="194"/>
      <c r="D46" s="194"/>
      <c r="E46" s="194"/>
      <c r="F46" s="194"/>
      <c r="G46" s="194"/>
      <c r="H46" s="194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193" t="s">
        <v>135</v>
      </c>
      <c r="B47" s="194"/>
      <c r="C47" s="194"/>
      <c r="D47" s="194"/>
      <c r="E47" s="194"/>
      <c r="F47" s="194"/>
      <c r="G47" s="194"/>
      <c r="H47" s="194"/>
      <c r="I47" s="1">
        <v>39</v>
      </c>
      <c r="J47" s="61">
        <f>IF(J45&gt;J39,J45-J39,0)</f>
        <v>618502</v>
      </c>
      <c r="K47" s="50">
        <f>IF(K45&gt;K39,K45-K39,0)</f>
        <v>391088</v>
      </c>
    </row>
    <row r="48" spans="1:11" ht="12.75">
      <c r="A48" s="193" t="s">
        <v>123</v>
      </c>
      <c r="B48" s="194"/>
      <c r="C48" s="194"/>
      <c r="D48" s="194"/>
      <c r="E48" s="194"/>
      <c r="F48" s="194"/>
      <c r="G48" s="194"/>
      <c r="H48" s="194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193" t="s">
        <v>12</v>
      </c>
      <c r="B49" s="194"/>
      <c r="C49" s="194"/>
      <c r="D49" s="194"/>
      <c r="E49" s="194"/>
      <c r="F49" s="194"/>
      <c r="G49" s="194"/>
      <c r="H49" s="194"/>
      <c r="I49" s="1">
        <v>41</v>
      </c>
      <c r="J49" s="61">
        <f>IF(J21-J20+J34-J33+J47-J46&gt;0,J21-J20+J34-J33+J47-J46,0)</f>
        <v>25669100</v>
      </c>
      <c r="K49" s="50">
        <f>IF(K21-K20+K34-K33+K47-K46&gt;0,K21-K20+K34-K33+K47-K46,0)</f>
        <v>2293973</v>
      </c>
    </row>
    <row r="50" spans="1:11" ht="12.75">
      <c r="A50" s="193" t="s">
        <v>133</v>
      </c>
      <c r="B50" s="194"/>
      <c r="C50" s="194"/>
      <c r="D50" s="194"/>
      <c r="E50" s="194"/>
      <c r="F50" s="194"/>
      <c r="G50" s="194"/>
      <c r="H50" s="194"/>
      <c r="I50" s="1">
        <v>42</v>
      </c>
      <c r="J50" s="5">
        <v>31920462</v>
      </c>
      <c r="K50" s="7">
        <v>11512195</v>
      </c>
    </row>
    <row r="51" spans="1:11" ht="12.75">
      <c r="A51" s="193" t="s">
        <v>145</v>
      </c>
      <c r="B51" s="194"/>
      <c r="C51" s="194"/>
      <c r="D51" s="194"/>
      <c r="E51" s="194"/>
      <c r="F51" s="194"/>
      <c r="G51" s="194"/>
      <c r="H51" s="194"/>
      <c r="I51" s="1">
        <v>43</v>
      </c>
      <c r="J51" s="5"/>
      <c r="K51" s="7"/>
    </row>
    <row r="52" spans="1:11" ht="12.75">
      <c r="A52" s="193" t="s">
        <v>146</v>
      </c>
      <c r="B52" s="194"/>
      <c r="C52" s="194"/>
      <c r="D52" s="194"/>
      <c r="E52" s="194"/>
      <c r="F52" s="194"/>
      <c r="G52" s="194"/>
      <c r="H52" s="194"/>
      <c r="I52" s="1">
        <v>44</v>
      </c>
      <c r="J52" s="5">
        <v>25669100</v>
      </c>
      <c r="K52" s="7">
        <v>2293973</v>
      </c>
    </row>
    <row r="53" spans="1:11" ht="12.75">
      <c r="A53" s="207" t="s">
        <v>147</v>
      </c>
      <c r="B53" s="208"/>
      <c r="C53" s="208"/>
      <c r="D53" s="208"/>
      <c r="E53" s="208"/>
      <c r="F53" s="208"/>
      <c r="G53" s="208"/>
      <c r="H53" s="208"/>
      <c r="I53" s="4">
        <v>45</v>
      </c>
      <c r="J53" s="62">
        <f>J50+J51-J52</f>
        <v>6251362</v>
      </c>
      <c r="K53" s="58">
        <f>K50+K51-K52</f>
        <v>9218222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4" sqref="K14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16384" width="9.140625" style="71" customWidth="1"/>
  </cols>
  <sheetData>
    <row r="1" spans="1:12" ht="12.75">
      <c r="A1" s="265" t="s">
        <v>245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70"/>
    </row>
    <row r="2" spans="1:12" ht="15.75">
      <c r="A2" s="39"/>
      <c r="B2" s="69"/>
      <c r="C2" s="275" t="s">
        <v>246</v>
      </c>
      <c r="D2" s="275"/>
      <c r="E2" s="72" t="s">
        <v>285</v>
      </c>
      <c r="F2" s="40" t="s">
        <v>215</v>
      </c>
      <c r="G2" s="276" t="s">
        <v>304</v>
      </c>
      <c r="H2" s="277"/>
      <c r="I2" s="69"/>
      <c r="J2" s="69"/>
      <c r="K2" s="69"/>
      <c r="L2" s="73"/>
    </row>
    <row r="3" spans="1:11" ht="23.25">
      <c r="A3" s="278" t="s">
        <v>39</v>
      </c>
      <c r="B3" s="278"/>
      <c r="C3" s="278"/>
      <c r="D3" s="278"/>
      <c r="E3" s="278"/>
      <c r="F3" s="278"/>
      <c r="G3" s="278"/>
      <c r="H3" s="278"/>
      <c r="I3" s="76" t="s">
        <v>268</v>
      </c>
      <c r="J3" s="77" t="s">
        <v>124</v>
      </c>
      <c r="K3" s="77" t="s">
        <v>125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79">
        <v>2</v>
      </c>
      <c r="J4" s="78" t="s">
        <v>247</v>
      </c>
      <c r="K4" s="78" t="s">
        <v>248</v>
      </c>
    </row>
    <row r="5" spans="1:11" ht="12.75">
      <c r="A5" s="267" t="s">
        <v>249</v>
      </c>
      <c r="B5" s="268"/>
      <c r="C5" s="268"/>
      <c r="D5" s="268"/>
      <c r="E5" s="268"/>
      <c r="F5" s="268"/>
      <c r="G5" s="268"/>
      <c r="H5" s="268"/>
      <c r="I5" s="41">
        <v>1</v>
      </c>
      <c r="J5" s="42">
        <v>39544900</v>
      </c>
      <c r="K5" s="42">
        <v>39544900</v>
      </c>
    </row>
    <row r="6" spans="1:11" ht="12.75">
      <c r="A6" s="267" t="s">
        <v>250</v>
      </c>
      <c r="B6" s="268"/>
      <c r="C6" s="268"/>
      <c r="D6" s="268"/>
      <c r="E6" s="268"/>
      <c r="F6" s="268"/>
      <c r="G6" s="268"/>
      <c r="H6" s="268"/>
      <c r="I6" s="41">
        <v>2</v>
      </c>
      <c r="J6" s="43"/>
      <c r="K6" s="43"/>
    </row>
    <row r="7" spans="1:11" ht="12.75">
      <c r="A7" s="267" t="s">
        <v>251</v>
      </c>
      <c r="B7" s="268"/>
      <c r="C7" s="268"/>
      <c r="D7" s="268"/>
      <c r="E7" s="268"/>
      <c r="F7" s="268"/>
      <c r="G7" s="268"/>
      <c r="H7" s="268"/>
      <c r="I7" s="41">
        <v>3</v>
      </c>
      <c r="J7" s="43">
        <v>34068</v>
      </c>
      <c r="K7" s="43">
        <v>648421</v>
      </c>
    </row>
    <row r="8" spans="1:11" ht="12.75">
      <c r="A8" s="267" t="s">
        <v>252</v>
      </c>
      <c r="B8" s="268"/>
      <c r="C8" s="268"/>
      <c r="D8" s="268"/>
      <c r="E8" s="268"/>
      <c r="F8" s="268"/>
      <c r="G8" s="268"/>
      <c r="H8" s="268"/>
      <c r="I8" s="41">
        <v>4</v>
      </c>
      <c r="J8" s="43">
        <v>12934342</v>
      </c>
      <c r="K8" s="43">
        <v>-400427</v>
      </c>
    </row>
    <row r="9" spans="1:11" ht="12.75">
      <c r="A9" s="267" t="s">
        <v>253</v>
      </c>
      <c r="B9" s="268"/>
      <c r="C9" s="268"/>
      <c r="D9" s="268"/>
      <c r="E9" s="268"/>
      <c r="F9" s="268"/>
      <c r="G9" s="268"/>
      <c r="H9" s="268"/>
      <c r="I9" s="41">
        <v>5</v>
      </c>
      <c r="J9" s="43">
        <v>-19799299</v>
      </c>
      <c r="K9" s="43">
        <v>-8621635</v>
      </c>
    </row>
    <row r="10" spans="1:11" ht="12.75">
      <c r="A10" s="267" t="s">
        <v>254</v>
      </c>
      <c r="B10" s="268"/>
      <c r="C10" s="268"/>
      <c r="D10" s="268"/>
      <c r="E10" s="268"/>
      <c r="F10" s="268"/>
      <c r="G10" s="268"/>
      <c r="H10" s="268"/>
      <c r="I10" s="41">
        <v>6</v>
      </c>
      <c r="J10" s="43"/>
      <c r="K10" s="43"/>
    </row>
    <row r="11" spans="1:11" ht="12.75">
      <c r="A11" s="267" t="s">
        <v>255</v>
      </c>
      <c r="B11" s="268"/>
      <c r="C11" s="268"/>
      <c r="D11" s="268"/>
      <c r="E11" s="268"/>
      <c r="F11" s="268"/>
      <c r="G11" s="268"/>
      <c r="H11" s="268"/>
      <c r="I11" s="41">
        <v>7</v>
      </c>
      <c r="J11" s="43"/>
      <c r="K11" s="43"/>
    </row>
    <row r="12" spans="1:11" ht="12.75">
      <c r="A12" s="267" t="s">
        <v>256</v>
      </c>
      <c r="B12" s="268"/>
      <c r="C12" s="268"/>
      <c r="D12" s="268"/>
      <c r="E12" s="268"/>
      <c r="F12" s="268"/>
      <c r="G12" s="268"/>
      <c r="H12" s="268"/>
      <c r="I12" s="41">
        <v>8</v>
      </c>
      <c r="J12" s="43"/>
      <c r="K12" s="43"/>
    </row>
    <row r="13" spans="1:11" ht="12.75">
      <c r="A13" s="267" t="s">
        <v>303</v>
      </c>
      <c r="B13" s="268"/>
      <c r="C13" s="268"/>
      <c r="D13" s="268"/>
      <c r="E13" s="268"/>
      <c r="F13" s="268"/>
      <c r="G13" s="268"/>
      <c r="H13" s="268"/>
      <c r="I13" s="41">
        <v>9</v>
      </c>
      <c r="J13" s="43">
        <v>54783009</v>
      </c>
      <c r="K13" s="43">
        <v>54783009</v>
      </c>
    </row>
    <row r="14" spans="1:11" ht="12.75">
      <c r="A14" s="269" t="s">
        <v>257</v>
      </c>
      <c r="B14" s="270"/>
      <c r="C14" s="270"/>
      <c r="D14" s="270"/>
      <c r="E14" s="270"/>
      <c r="F14" s="270"/>
      <c r="G14" s="270"/>
      <c r="H14" s="270"/>
      <c r="I14" s="41">
        <v>10</v>
      </c>
      <c r="J14" s="74">
        <f>SUM(J5:J13)</f>
        <v>87497020</v>
      </c>
      <c r="K14" s="74">
        <f>SUM(K5:K13)</f>
        <v>85954268</v>
      </c>
    </row>
    <row r="15" spans="1:11" ht="12.75">
      <c r="A15" s="267" t="s">
        <v>258</v>
      </c>
      <c r="B15" s="268"/>
      <c r="C15" s="268"/>
      <c r="D15" s="268"/>
      <c r="E15" s="268"/>
      <c r="F15" s="268"/>
      <c r="G15" s="268"/>
      <c r="H15" s="268"/>
      <c r="I15" s="41">
        <v>11</v>
      </c>
      <c r="J15" s="43"/>
      <c r="K15" s="43"/>
    </row>
    <row r="16" spans="1:11" ht="12.75">
      <c r="A16" s="267" t="s">
        <v>259</v>
      </c>
      <c r="B16" s="268"/>
      <c r="C16" s="268"/>
      <c r="D16" s="268"/>
      <c r="E16" s="268"/>
      <c r="F16" s="268"/>
      <c r="G16" s="268"/>
      <c r="H16" s="268"/>
      <c r="I16" s="41">
        <v>12</v>
      </c>
      <c r="J16" s="43"/>
      <c r="K16" s="43"/>
    </row>
    <row r="17" spans="1:11" ht="12.75">
      <c r="A17" s="267" t="s">
        <v>260</v>
      </c>
      <c r="B17" s="268"/>
      <c r="C17" s="268"/>
      <c r="D17" s="268"/>
      <c r="E17" s="268"/>
      <c r="F17" s="268"/>
      <c r="G17" s="268"/>
      <c r="H17" s="268"/>
      <c r="I17" s="41">
        <v>13</v>
      </c>
      <c r="J17" s="43"/>
      <c r="K17" s="43"/>
    </row>
    <row r="18" spans="1:11" ht="12.75">
      <c r="A18" s="267" t="s">
        <v>261</v>
      </c>
      <c r="B18" s="268"/>
      <c r="C18" s="268"/>
      <c r="D18" s="268"/>
      <c r="E18" s="268"/>
      <c r="F18" s="268"/>
      <c r="G18" s="268"/>
      <c r="H18" s="268"/>
      <c r="I18" s="41">
        <v>14</v>
      </c>
      <c r="J18" s="43"/>
      <c r="K18" s="43"/>
    </row>
    <row r="19" spans="1:11" ht="12.75">
      <c r="A19" s="267" t="s">
        <v>262</v>
      </c>
      <c r="B19" s="268"/>
      <c r="C19" s="268"/>
      <c r="D19" s="268"/>
      <c r="E19" s="268"/>
      <c r="F19" s="268"/>
      <c r="G19" s="268"/>
      <c r="H19" s="268"/>
      <c r="I19" s="41">
        <v>15</v>
      </c>
      <c r="J19" s="43"/>
      <c r="K19" s="43"/>
    </row>
    <row r="20" spans="1:11" ht="12.75">
      <c r="A20" s="267" t="s">
        <v>263</v>
      </c>
      <c r="B20" s="268"/>
      <c r="C20" s="268"/>
      <c r="D20" s="268"/>
      <c r="E20" s="268"/>
      <c r="F20" s="268"/>
      <c r="G20" s="268"/>
      <c r="H20" s="268"/>
      <c r="I20" s="41">
        <v>16</v>
      </c>
      <c r="J20" s="43"/>
      <c r="K20" s="43"/>
    </row>
    <row r="21" spans="1:11" ht="12.75">
      <c r="A21" s="269" t="s">
        <v>264</v>
      </c>
      <c r="B21" s="270"/>
      <c r="C21" s="270"/>
      <c r="D21" s="270"/>
      <c r="E21" s="270"/>
      <c r="F21" s="270"/>
      <c r="G21" s="270"/>
      <c r="H21" s="270"/>
      <c r="I21" s="41">
        <v>17</v>
      </c>
      <c r="J21" s="75">
        <f>SUM(J15:J20)</f>
        <v>0</v>
      </c>
      <c r="K21" s="75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59" t="s">
        <v>265</v>
      </c>
      <c r="B23" s="260"/>
      <c r="C23" s="260"/>
      <c r="D23" s="260"/>
      <c r="E23" s="260"/>
      <c r="F23" s="260"/>
      <c r="G23" s="260"/>
      <c r="H23" s="260"/>
      <c r="I23" s="44">
        <v>18</v>
      </c>
      <c r="J23" s="42"/>
      <c r="K23" s="42"/>
    </row>
    <row r="24" spans="1:11" ht="17.25" customHeight="1">
      <c r="A24" s="261" t="s">
        <v>266</v>
      </c>
      <c r="B24" s="262"/>
      <c r="C24" s="262"/>
      <c r="D24" s="262"/>
      <c r="E24" s="262"/>
      <c r="F24" s="262"/>
      <c r="G24" s="262"/>
      <c r="H24" s="262"/>
      <c r="I24" s="45">
        <v>19</v>
      </c>
      <c r="J24" s="75"/>
      <c r="K24" s="75"/>
    </row>
    <row r="25" spans="1:11" ht="30" customHeight="1">
      <c r="A25" s="263" t="s">
        <v>267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2012-10-29T11:01:07Z</cp:lastPrinted>
  <dcterms:created xsi:type="dcterms:W3CDTF">2008-10-17T11:51:54Z</dcterms:created>
  <dcterms:modified xsi:type="dcterms:W3CDTF">2012-10-30T14:09:09Z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