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<sst xmlns="http://schemas.openxmlformats.org/spreadsheetml/2006/main" count="339" uniqueCount="309">
  <si>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</si>
  <si>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</si>
  <si>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</si>
  <si>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</si>
  <si>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</si>
  <si>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</si>
  <si>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</si>
  <si>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</si>
  <si>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</si>
  <si>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</si>
  <si>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</si>
  <si>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</si>
  <si>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</si>
  <si>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</si>
  <si>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</si>
  <si>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</si>
  <si>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</si>
  <si>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</si>
  <si>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</si>
  <si>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</si>
  <si>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</si>
  <si>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</si>
  <si>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</si>
  <si>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</si>
  <si>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</si>
  <si>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</si>
  <si>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</si>
  <si>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</si>
  <si>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</si>
  <si>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</si>
  <si>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</si>
  <si>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</si>
  <si>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</si>
  <si>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</si>
  <si>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</si>
  <si>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</si>
  <si>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</si>
  <si>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</si>
  <si>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</si>
  <si>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</si>
  <si>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</si>
  <si>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</si>
  <si>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</si>
  <si>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</si>
  <si>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</si>
  <si>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</si>
  <si>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</si>
  <si>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</si>
  <si>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</si>
  <si>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</si>
  <si>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</si>
  <si>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</si>
  <si>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</si>
  <si>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</si>
  <si>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</si>
  <si>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</si>
  <si>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</si>
  <si>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</si>
  <si>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</si>
  <si>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</si>
  <si>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</si>
  <si>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</si>
  <si>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</si>
  <si>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</si>
  <si>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</si>
  <si>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</si>
  <si>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</si>
  <si>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</si>
  <si>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</si>
  <si>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</si>
  <si>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</si>
  <si>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</si>
  <si>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</si>
  <si>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</si>
  <si>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</si>
  <si>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</si>
  <si>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</si>
  <si>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</si>
  <si>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</si>
  <si>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</si>
  <si>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</si>
  <si>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</si>
  <si>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</si>
  <si>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</si>
  <si>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</si>
  <si>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</si>
  <si>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</si>
  <si>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</si>
  <si>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</si>
  <si>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</si>
  <si>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</si>
  <si>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</si>
  <si>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</si>
  <si>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</si>
  <si>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</si>
  <si>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</si>
  <si>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</si>
  <si>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</si>
  <si>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</si>
  <si>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</si>
  <si>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</si>
  <si>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</si>
  <si>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</si>
  <si>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</si>
  <si>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</si>
  <si>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</si>
  <si>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</si>
  <si>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</si>
  <si>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</si>
  <si>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</si>
  <si>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</si>
  <si>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</si>
  <si>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</si>
  <si>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</si>
  <si>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</si>
  <si>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</si>
  <si>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</si>
  <si>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</si>
  <si>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</si>
  <si>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</si>
  <si>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</si>
  <si>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</si>
  <si>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</si>
  <si>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</si>
  <si>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</si>
  <si>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</si>
  <si>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</si>
  <si>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</si>
  <si>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</si>
  <si>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</si>
  <si>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</si>
  <si>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</si>
  <si>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</si>
  <si>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</si>
  <si>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</si>
  <si>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</si>
  <si>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</si>
  <si>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</si>
  <si>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</si>
  <si>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</si>
  <si>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</si>
  <si>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</si>
  <si>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</si>
  <si>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</si>
  <si>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</si>
  <si>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</si>
  <si>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</si>
  <si>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</si>
  <si>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</si>
  <si>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</si>
  <si>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</si>
  <si>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</si>
  <si>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</si>
  <si>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</si>
  <si>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</si>
  <si>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</si>
  <si>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</si>
  <si>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</si>
  <si>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</si>
  <si>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</si>
  <si>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</si>
  <si>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</si>
  <si>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</si>
  <si>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</si>
  <si>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</si>
  <si>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</si>
  <si>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</si>
  <si>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</si>
  <si>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</si>
  <si>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</si>
  <si>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</si>
  <si>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</si>
  <si>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</si>
  <si>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</si>
  <si>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</si>
  <si>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</si>
  <si>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</si>
  <si>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</si>
  <si>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</si>
  <si>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</si>
  <si>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</si>
  <si>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</si>
  <si>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</si>
  <si>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</si>
  <si>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</si>
  <si>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</si>
  <si>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</si>
  <si>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</si>
  <si>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</si>
  <si>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</si>
  <si>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</si>
  <si>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</si>
  <si>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</si>
  <si>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</si>
  <si>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</si>
  <si>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</si>
  <si>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</si>
  <si>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</si>
  <si>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</si>
  <si>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</si>
  <si>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</si>
  <si>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</si>
  <si>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</si>
  <si>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</si>
  <si>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</si>
  <si>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</si>
  <si>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</si>
  <si>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</si>
  <si>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</si>
  <si>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</si>
  <si>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</si>
  <si>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</si>
  <si>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</si>
  <si>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</si>
  <si>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</si>
  <si>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</si>
  <si>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</si>
  <si>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</si>
  <si>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</si>
  <si>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</si>
  <si>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</si>
  <si>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</si>
  <si>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</si>
  <si>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</si>
  <si>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</si>
  <si>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</si>
  <si>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</si>
  <si>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</si>
  <si>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</si>
  <si>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</si>
  <si>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</si>
  <si>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</si>
  <si>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</si>
  <si>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</si>
  <si>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</si>
  <si>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</si>
  <si>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</si>
  <si>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</si>
  <si>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</si>
  <si>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</si>
  <si>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</si>
  <si>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</si>
  <si>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</si>
  <si>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</si>
  <si>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</si>
  <si>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</si>
  <si>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</si>
  <si>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</si>
  <si>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</si>
  <si>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</si>
  <si>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</si>
  <si>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</si>
  <si>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</si>
  <si>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</si>
  <si>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</si>
  <si>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</si>
  <si>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</si>
  <si>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</si>
  <si>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</si>
  <si>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</si>
  <si>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</si>
  <si>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</si>
  <si>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</si>
  <si>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</si>
  <si>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</si>
  <si>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</si>
  <si>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</si>
  <si>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</si>
  <si>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</si>
  <si>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</si>
  <si>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</si>
  <si>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</si>
  <si>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</si>
  <si>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</si>
  <si>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</si>
  <si>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</si>
  <si>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</si>
  <si>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</si>
  <si>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</si>
  <si>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</si>
  <si>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</si>
  <si>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</si>
  <si>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</si>
  <si>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</si>
  <si>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</si>
  <si>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</si>
  <si>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03275329</t>
  </si>
  <si>
    <t>080031193</t>
  </si>
  <si>
    <t>55860335630</t>
  </si>
  <si>
    <t>VODOPRIVREDA ZAGREB D.D.</t>
  </si>
  <si>
    <t>ZAGREB</t>
  </si>
  <si>
    <t>PETROVARADINSKA 110</t>
  </si>
  <si>
    <t>GRAD ZAGREB</t>
  </si>
  <si>
    <t>NE</t>
  </si>
  <si>
    <t>4291</t>
  </si>
  <si>
    <t>Obveznik:VODOPRIVREDA ZAGREB D.D.</t>
  </si>
  <si>
    <t>Obveznik: VODOPRIVREDA ZAGREB D.D.</t>
  </si>
  <si>
    <t>vodoprivreda07@vzg.hr</t>
  </si>
  <si>
    <t>015631350</t>
  </si>
  <si>
    <t>vodoprivreda03@vzg.hr</t>
  </si>
  <si>
    <t>KLARIĆ MARIO</t>
  </si>
  <si>
    <t>www.vzg.hr</t>
  </si>
  <si>
    <t>SAŠA MOLAN</t>
  </si>
  <si>
    <t>015631285</t>
  </si>
  <si>
    <t>u razdoblju 01.01.2011. do 31.12.2011.</t>
  </si>
  <si>
    <t>PRIJEVREMENI IZVJEŠTAJ O PROMJENAMA KAPITALA</t>
  </si>
  <si>
    <t xml:space="preserve">  2.Revalorizacijske rezerve</t>
  </si>
  <si>
    <t>stanje na dan 31.12.2011.</t>
  </si>
  <si>
    <t xml:space="preserve">u razdoblju 01.01.2011. do 31.12.2011.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</si>
</sst>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25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31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vodoprivreda03@vzg.hr" TargetMode="External" /><Relationship Id="rId3" Type="http://schemas.openxmlformats.org/officeDocument/2006/relationships/hyperlink" Target="http://www.vzg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6">
      <selection activeCell="J4" sqref="J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27" t="s">
        <v>213</v>
      </c>
      <c r="B1" s="128"/>
      <c r="C1" s="12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52" t="s">
        <v>214</v>
      </c>
      <c r="B2" s="153"/>
      <c r="C2" s="153"/>
      <c r="D2" s="154"/>
      <c r="E2" s="118">
        <v>40544</v>
      </c>
      <c r="F2" s="12"/>
      <c r="G2" s="13" t="s">
        <v>215</v>
      </c>
      <c r="H2" s="118">
        <v>40908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55" t="s">
        <v>280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8" t="s">
        <v>216</v>
      </c>
      <c r="B6" s="159"/>
      <c r="C6" s="150" t="s">
        <v>286</v>
      </c>
      <c r="D6" s="15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8" t="s">
        <v>217</v>
      </c>
      <c r="B8" s="149"/>
      <c r="C8" s="150" t="s">
        <v>287</v>
      </c>
      <c r="D8" s="15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63" t="s">
        <v>218</v>
      </c>
      <c r="B10" s="164"/>
      <c r="C10" s="150" t="s">
        <v>288</v>
      </c>
      <c r="D10" s="15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65"/>
      <c r="B11" s="164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8" t="s">
        <v>219</v>
      </c>
      <c r="B12" s="159"/>
      <c r="C12" s="160" t="s">
        <v>289</v>
      </c>
      <c r="D12" s="161"/>
      <c r="E12" s="161"/>
      <c r="F12" s="161"/>
      <c r="G12" s="161"/>
      <c r="H12" s="161"/>
      <c r="I12" s="16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8" t="s">
        <v>220</v>
      </c>
      <c r="B14" s="159"/>
      <c r="C14" s="166">
        <v>10000</v>
      </c>
      <c r="D14" s="167"/>
      <c r="E14" s="16"/>
      <c r="F14" s="160" t="s">
        <v>290</v>
      </c>
      <c r="G14" s="161"/>
      <c r="H14" s="161"/>
      <c r="I14" s="16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8" t="s">
        <v>221</v>
      </c>
      <c r="B16" s="159"/>
      <c r="C16" s="160" t="s">
        <v>291</v>
      </c>
      <c r="D16" s="161"/>
      <c r="E16" s="161"/>
      <c r="F16" s="161"/>
      <c r="G16" s="161"/>
      <c r="H16" s="161"/>
      <c r="I16" s="16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8" t="s">
        <v>222</v>
      </c>
      <c r="B18" s="159"/>
      <c r="C18" s="176" t="s">
        <v>297</v>
      </c>
      <c r="D18" s="177"/>
      <c r="E18" s="177"/>
      <c r="F18" s="177"/>
      <c r="G18" s="177"/>
      <c r="H18" s="177"/>
      <c r="I18" s="141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8" t="s">
        <v>223</v>
      </c>
      <c r="B20" s="159"/>
      <c r="C20" s="176" t="s">
        <v>301</v>
      </c>
      <c r="D20" s="177"/>
      <c r="E20" s="177"/>
      <c r="F20" s="177"/>
      <c r="G20" s="177"/>
      <c r="H20" s="177"/>
      <c r="I20" s="141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8" t="s">
        <v>224</v>
      </c>
      <c r="B22" s="159"/>
      <c r="C22" s="119">
        <v>133</v>
      </c>
      <c r="D22" s="160" t="s">
        <v>290</v>
      </c>
      <c r="E22" s="171"/>
      <c r="F22" s="172"/>
      <c r="G22" s="158"/>
      <c r="H22" s="14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8" t="s">
        <v>225</v>
      </c>
      <c r="B24" s="159"/>
      <c r="C24" s="119">
        <v>21</v>
      </c>
      <c r="D24" s="160" t="s">
        <v>292</v>
      </c>
      <c r="E24" s="171"/>
      <c r="F24" s="171"/>
      <c r="G24" s="172"/>
      <c r="H24" s="51" t="s">
        <v>226</v>
      </c>
      <c r="I24" s="120">
        <v>341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281</v>
      </c>
      <c r="I25" s="96"/>
      <c r="J25" s="10"/>
      <c r="K25" s="10"/>
      <c r="L25" s="10"/>
    </row>
    <row r="26" spans="1:12" ht="12.75">
      <c r="A26" s="158" t="s">
        <v>227</v>
      </c>
      <c r="B26" s="159"/>
      <c r="C26" s="121" t="s">
        <v>293</v>
      </c>
      <c r="D26" s="25"/>
      <c r="E26" s="33"/>
      <c r="F26" s="24"/>
      <c r="G26" s="143" t="s">
        <v>228</v>
      </c>
      <c r="H26" s="159"/>
      <c r="I26" s="122" t="s">
        <v>294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3" t="s">
        <v>229</v>
      </c>
      <c r="B28" s="174"/>
      <c r="C28" s="175"/>
      <c r="D28" s="175"/>
      <c r="E28" s="144" t="s">
        <v>230</v>
      </c>
      <c r="F28" s="145"/>
      <c r="G28" s="145"/>
      <c r="H28" s="146" t="s">
        <v>231</v>
      </c>
      <c r="I28" s="147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8"/>
      <c r="B30" s="169"/>
      <c r="C30" s="169"/>
      <c r="D30" s="170"/>
      <c r="E30" s="168"/>
      <c r="F30" s="169"/>
      <c r="G30" s="169"/>
      <c r="H30" s="150"/>
      <c r="I30" s="151"/>
      <c r="J30" s="10"/>
      <c r="K30" s="10"/>
      <c r="L30" s="10"/>
    </row>
    <row r="31" spans="1:12" ht="12.75">
      <c r="A31" s="92"/>
      <c r="B31" s="22"/>
      <c r="C31" s="21"/>
      <c r="D31" s="178"/>
      <c r="E31" s="178"/>
      <c r="F31" s="178"/>
      <c r="G31" s="179"/>
      <c r="H31" s="16"/>
      <c r="I31" s="99"/>
      <c r="J31" s="10"/>
      <c r="K31" s="10"/>
      <c r="L31" s="10"/>
    </row>
    <row r="32" spans="1:12" ht="12.75">
      <c r="A32" s="168"/>
      <c r="B32" s="169"/>
      <c r="C32" s="169"/>
      <c r="D32" s="170"/>
      <c r="E32" s="168"/>
      <c r="F32" s="169"/>
      <c r="G32" s="169"/>
      <c r="H32" s="150"/>
      <c r="I32" s="15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8"/>
      <c r="B34" s="169"/>
      <c r="C34" s="169"/>
      <c r="D34" s="170"/>
      <c r="E34" s="168"/>
      <c r="F34" s="169"/>
      <c r="G34" s="169"/>
      <c r="H34" s="150"/>
      <c r="I34" s="15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8"/>
      <c r="B36" s="169"/>
      <c r="C36" s="169"/>
      <c r="D36" s="170"/>
      <c r="E36" s="168"/>
      <c r="F36" s="169"/>
      <c r="G36" s="169"/>
      <c r="H36" s="150"/>
      <c r="I36" s="151"/>
      <c r="J36" s="10"/>
      <c r="K36" s="10"/>
      <c r="L36" s="10"/>
    </row>
    <row r="37" spans="1:12" ht="12.75">
      <c r="A37" s="101"/>
      <c r="B37" s="30"/>
      <c r="C37" s="130"/>
      <c r="D37" s="131"/>
      <c r="E37" s="16"/>
      <c r="F37" s="130"/>
      <c r="G37" s="131"/>
      <c r="H37" s="16"/>
      <c r="I37" s="93"/>
      <c r="J37" s="10"/>
      <c r="K37" s="10"/>
      <c r="L37" s="10"/>
    </row>
    <row r="38" spans="1:12" ht="12.75">
      <c r="A38" s="168"/>
      <c r="B38" s="169"/>
      <c r="C38" s="169"/>
      <c r="D38" s="170"/>
      <c r="E38" s="168"/>
      <c r="F38" s="169"/>
      <c r="G38" s="169"/>
      <c r="H38" s="150"/>
      <c r="I38" s="15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8"/>
      <c r="B40" s="169"/>
      <c r="C40" s="169"/>
      <c r="D40" s="170"/>
      <c r="E40" s="168"/>
      <c r="F40" s="169"/>
      <c r="G40" s="169"/>
      <c r="H40" s="150"/>
      <c r="I40" s="15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63" t="s">
        <v>232</v>
      </c>
      <c r="B44" s="129"/>
      <c r="C44" s="150"/>
      <c r="D44" s="151"/>
      <c r="E44" s="26"/>
      <c r="F44" s="160"/>
      <c r="G44" s="169"/>
      <c r="H44" s="169"/>
      <c r="I44" s="170"/>
      <c r="J44" s="10"/>
      <c r="K44" s="10"/>
      <c r="L44" s="10"/>
    </row>
    <row r="45" spans="1:12" ht="12.75">
      <c r="A45" s="101"/>
      <c r="B45" s="30"/>
      <c r="C45" s="130"/>
      <c r="D45" s="131"/>
      <c r="E45" s="16"/>
      <c r="F45" s="130"/>
      <c r="G45" s="132"/>
      <c r="H45" s="35"/>
      <c r="I45" s="105"/>
      <c r="J45" s="10"/>
      <c r="K45" s="10"/>
      <c r="L45" s="10"/>
    </row>
    <row r="46" spans="1:12" ht="12.75">
      <c r="A46" s="163" t="s">
        <v>233</v>
      </c>
      <c r="B46" s="129"/>
      <c r="C46" s="160" t="s">
        <v>302</v>
      </c>
      <c r="D46" s="133"/>
      <c r="E46" s="133"/>
      <c r="F46" s="133"/>
      <c r="G46" s="133"/>
      <c r="H46" s="133"/>
      <c r="I46" s="134"/>
      <c r="J46" s="10"/>
      <c r="K46" s="10"/>
      <c r="L46" s="10"/>
    </row>
    <row r="47" spans="1:12" ht="12.75">
      <c r="A47" s="92"/>
      <c r="B47" s="22"/>
      <c r="C47" s="21" t="s">
        <v>234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63" t="s">
        <v>235</v>
      </c>
      <c r="B48" s="129"/>
      <c r="C48" s="135" t="s">
        <v>303</v>
      </c>
      <c r="D48" s="136"/>
      <c r="E48" s="126"/>
      <c r="F48" s="16"/>
      <c r="G48" s="51" t="s">
        <v>236</v>
      </c>
      <c r="H48" s="135" t="s">
        <v>298</v>
      </c>
      <c r="I48" s="126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63" t="s">
        <v>222</v>
      </c>
      <c r="B50" s="129"/>
      <c r="C50" s="182" t="s">
        <v>299</v>
      </c>
      <c r="D50" s="136"/>
      <c r="E50" s="136"/>
      <c r="F50" s="136"/>
      <c r="G50" s="136"/>
      <c r="H50" s="136"/>
      <c r="I50" s="126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8" t="s">
        <v>237</v>
      </c>
      <c r="B52" s="159"/>
      <c r="C52" s="135" t="s">
        <v>300</v>
      </c>
      <c r="D52" s="136"/>
      <c r="E52" s="136"/>
      <c r="F52" s="136"/>
      <c r="G52" s="136"/>
      <c r="H52" s="136"/>
      <c r="I52" s="162"/>
      <c r="J52" s="10"/>
      <c r="K52" s="10"/>
      <c r="L52" s="10"/>
    </row>
    <row r="53" spans="1:12" ht="12.75">
      <c r="A53" s="106"/>
      <c r="B53" s="20"/>
      <c r="C53" s="138" t="s">
        <v>238</v>
      </c>
      <c r="D53" s="138"/>
      <c r="E53" s="138"/>
      <c r="F53" s="138"/>
      <c r="G53" s="138"/>
      <c r="H53" s="138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3" t="s">
        <v>239</v>
      </c>
      <c r="C55" s="184"/>
      <c r="D55" s="184"/>
      <c r="E55" s="184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85" t="s">
        <v>269</v>
      </c>
      <c r="C56" s="186"/>
      <c r="D56" s="186"/>
      <c r="E56" s="186"/>
      <c r="F56" s="186"/>
      <c r="G56" s="186"/>
      <c r="H56" s="186"/>
      <c r="I56" s="187"/>
      <c r="J56" s="10"/>
      <c r="K56" s="10"/>
      <c r="L56" s="10"/>
    </row>
    <row r="57" spans="1:12" ht="12.75">
      <c r="A57" s="106"/>
      <c r="B57" s="185" t="s">
        <v>270</v>
      </c>
      <c r="C57" s="186"/>
      <c r="D57" s="186"/>
      <c r="E57" s="186"/>
      <c r="F57" s="186"/>
      <c r="G57" s="186"/>
      <c r="H57" s="186"/>
      <c r="I57" s="108"/>
      <c r="J57" s="10"/>
      <c r="K57" s="10"/>
      <c r="L57" s="10"/>
    </row>
    <row r="58" spans="1:12" ht="12.75">
      <c r="A58" s="106"/>
      <c r="B58" s="185" t="s">
        <v>271</v>
      </c>
      <c r="C58" s="186"/>
      <c r="D58" s="186"/>
      <c r="E58" s="186"/>
      <c r="F58" s="186"/>
      <c r="G58" s="186"/>
      <c r="H58" s="186"/>
      <c r="I58" s="187"/>
      <c r="J58" s="10"/>
      <c r="K58" s="10"/>
      <c r="L58" s="10"/>
    </row>
    <row r="59" spans="1:12" ht="12.75">
      <c r="A59" s="106"/>
      <c r="B59" s="185" t="s">
        <v>272</v>
      </c>
      <c r="C59" s="186"/>
      <c r="D59" s="186"/>
      <c r="E59" s="186"/>
      <c r="F59" s="186"/>
      <c r="G59" s="186"/>
      <c r="H59" s="186"/>
      <c r="I59" s="187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240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241</v>
      </c>
      <c r="F62" s="33"/>
      <c r="G62" s="139" t="s">
        <v>242</v>
      </c>
      <c r="H62" s="140"/>
      <c r="I62" s="13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0"/>
      <c r="H63" s="181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A34:D34"/>
    <mergeCell ref="E34:G34"/>
    <mergeCell ref="H34:I34"/>
    <mergeCell ref="A36:D36"/>
    <mergeCell ref="E36:G36"/>
    <mergeCell ref="H36:I36"/>
    <mergeCell ref="E28:G28"/>
    <mergeCell ref="H28:I28"/>
    <mergeCell ref="E40:G40"/>
    <mergeCell ref="H40:I40"/>
    <mergeCell ref="A22:B22"/>
    <mergeCell ref="D22:F22"/>
    <mergeCell ref="G22:H22"/>
    <mergeCell ref="G26:H2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30:D30"/>
    <mergeCell ref="E30:G30"/>
    <mergeCell ref="H30:I30"/>
    <mergeCell ref="A28:D2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vodoprivreda03@vzg.hr"/>
    <hyperlink ref="C20" r:id="rId3" display="www.vzg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2.140625" style="52" bestFit="1" customWidth="1"/>
    <col min="12" max="16384" width="9.140625" style="52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295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2.5">
      <c r="A4" s="226" t="s">
        <v>39</v>
      </c>
      <c r="B4" s="227"/>
      <c r="C4" s="227"/>
      <c r="D4" s="227"/>
      <c r="E4" s="227"/>
      <c r="F4" s="227"/>
      <c r="G4" s="227"/>
      <c r="H4" s="228"/>
      <c r="I4" s="58" t="s">
        <v>243</v>
      </c>
      <c r="J4" s="59" t="s">
        <v>282</v>
      </c>
      <c r="K4" s="60" t="s">
        <v>283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7">
        <v>2</v>
      </c>
      <c r="J5" s="56">
        <v>3</v>
      </c>
      <c r="K5" s="56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2" t="s">
        <v>40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10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133675815</v>
      </c>
      <c r="K8" s="53">
        <f>K9+K16+K26+K35+K39</f>
        <v>130900573</v>
      </c>
    </row>
    <row r="9" spans="1:11" ht="12.75">
      <c r="A9" s="206" t="s">
        <v>170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108334</v>
      </c>
      <c r="K9" s="53">
        <f>SUM(K10:K15)</f>
        <v>39557</v>
      </c>
    </row>
    <row r="10" spans="1:11" ht="12.75">
      <c r="A10" s="206" t="s">
        <v>88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11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108334</v>
      </c>
      <c r="K11" s="7">
        <v>39557</v>
      </c>
    </row>
    <row r="12" spans="1:11" ht="12.75">
      <c r="A12" s="206" t="s">
        <v>89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173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174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175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171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126963416</v>
      </c>
      <c r="K16" s="53">
        <f>SUM(K17:K25)</f>
        <v>124277695</v>
      </c>
    </row>
    <row r="17" spans="1:11" ht="12.75">
      <c r="A17" s="206" t="s">
        <v>176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114082165</v>
      </c>
      <c r="K17" s="7">
        <v>114082165</v>
      </c>
    </row>
    <row r="18" spans="1:11" ht="12.75">
      <c r="A18" s="206" t="s">
        <v>212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8342784</v>
      </c>
      <c r="K18" s="7">
        <v>7426960</v>
      </c>
    </row>
    <row r="19" spans="1:11" ht="12.75">
      <c r="A19" s="206" t="s">
        <v>177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241735</v>
      </c>
      <c r="K19" s="7">
        <v>187216</v>
      </c>
    </row>
    <row r="20" spans="1:11" ht="12.75">
      <c r="A20" s="206" t="s">
        <v>21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4282648</v>
      </c>
      <c r="K20" s="7">
        <v>2567270</v>
      </c>
    </row>
    <row r="21" spans="1:11" ht="12.75">
      <c r="A21" s="206" t="s">
        <v>22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48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14084</v>
      </c>
      <c r="K22" s="7">
        <v>14084</v>
      </c>
    </row>
    <row r="23" spans="1:11" ht="12.75">
      <c r="A23" s="206" t="s">
        <v>49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.75">
      <c r="A24" s="206" t="s">
        <v>50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51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155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6416709</v>
      </c>
      <c r="K26" s="53">
        <f>SUM(K27:K34)</f>
        <v>6421181</v>
      </c>
    </row>
    <row r="27" spans="1:11" ht="12.75">
      <c r="A27" s="206" t="s">
        <v>52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5276029</v>
      </c>
      <c r="K27" s="7">
        <v>5276029</v>
      </c>
    </row>
    <row r="28" spans="1:11" ht="12.75">
      <c r="A28" s="206" t="s">
        <v>53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54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59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60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1140680</v>
      </c>
      <c r="K31" s="7">
        <v>1145152</v>
      </c>
    </row>
    <row r="32" spans="1:11" ht="12.75">
      <c r="A32" s="206" t="s">
        <v>61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55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148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149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187356</v>
      </c>
      <c r="K35" s="53">
        <f>SUM(K36:K38)</f>
        <v>162140</v>
      </c>
    </row>
    <row r="36" spans="1:11" ht="12.75">
      <c r="A36" s="206" t="s">
        <v>56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57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187356</v>
      </c>
      <c r="K37" s="7">
        <v>162140</v>
      </c>
    </row>
    <row r="38" spans="1:11" ht="12.75">
      <c r="A38" s="206" t="s">
        <v>58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150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205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42022912</v>
      </c>
      <c r="K40" s="53">
        <f>K41+K49+K56+K64</f>
        <v>27270588</v>
      </c>
    </row>
    <row r="41" spans="1:11" ht="12.75">
      <c r="A41" s="206" t="s">
        <v>76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1421808</v>
      </c>
      <c r="K41" s="53">
        <f>SUM(K42:K48)</f>
        <v>1147083</v>
      </c>
    </row>
    <row r="42" spans="1:11" ht="12.75">
      <c r="A42" s="206" t="s">
        <v>91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1417880</v>
      </c>
      <c r="K42" s="7">
        <v>1147083</v>
      </c>
    </row>
    <row r="43" spans="1:11" ht="12.75">
      <c r="A43" s="206" t="s">
        <v>92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62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63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64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3928</v>
      </c>
      <c r="K46" s="7"/>
    </row>
    <row r="47" spans="1:11" ht="12.75">
      <c r="A47" s="206" t="s">
        <v>65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66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77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8540642</v>
      </c>
      <c r="K49" s="53">
        <f>SUM(K50:K55)</f>
        <v>13412980</v>
      </c>
    </row>
    <row r="50" spans="1:11" ht="12.75">
      <c r="A50" s="206" t="s">
        <v>165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8102494</v>
      </c>
      <c r="K50" s="7">
        <v>6531797</v>
      </c>
    </row>
    <row r="51" spans="1:11" ht="12.75">
      <c r="A51" s="206" t="s">
        <v>166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159916</v>
      </c>
      <c r="K51" s="7">
        <v>6609086</v>
      </c>
    </row>
    <row r="52" spans="1:11" ht="12.75">
      <c r="A52" s="206" t="s">
        <v>167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168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17894</v>
      </c>
      <c r="K53" s="7">
        <v>16535</v>
      </c>
    </row>
    <row r="54" spans="1:11" ht="12.75">
      <c r="A54" s="206" t="s">
        <v>7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216881</v>
      </c>
      <c r="K54" s="7">
        <v>195060</v>
      </c>
    </row>
    <row r="55" spans="1:11" ht="12.75">
      <c r="A55" s="206" t="s">
        <v>8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43457</v>
      </c>
      <c r="K55" s="7">
        <v>60502</v>
      </c>
    </row>
    <row r="56" spans="1:11" ht="12.75">
      <c r="A56" s="206" t="s">
        <v>78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v>140000</v>
      </c>
      <c r="K56" s="53">
        <v>1198330</v>
      </c>
    </row>
    <row r="57" spans="1:11" ht="12.75">
      <c r="A57" s="206" t="s">
        <v>52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53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207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59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60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61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140000</v>
      </c>
      <c r="K62" s="7">
        <v>1198330</v>
      </c>
    </row>
    <row r="63" spans="1:11" ht="12.75">
      <c r="A63" s="206" t="s">
        <v>31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172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31920462</v>
      </c>
      <c r="K64" s="7">
        <v>11512195</v>
      </c>
    </row>
    <row r="65" spans="1:11" ht="12.75">
      <c r="A65" s="209" t="s">
        <v>36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1690883</v>
      </c>
      <c r="K65" s="7">
        <v>22712</v>
      </c>
    </row>
    <row r="66" spans="1:11" ht="12.75">
      <c r="A66" s="209" t="s">
        <v>206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177389610</v>
      </c>
      <c r="K66" s="53">
        <f>K7+K8+K40+K65</f>
        <v>158193873</v>
      </c>
    </row>
    <row r="67" spans="1:11" ht="12.75">
      <c r="A67" s="215" t="s">
        <v>67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/>
      <c r="K67" s="8"/>
    </row>
    <row r="68" spans="1:11" ht="12.75">
      <c r="A68" s="198" t="s">
        <v>38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2" t="s">
        <v>156</v>
      </c>
      <c r="B69" s="203"/>
      <c r="C69" s="203"/>
      <c r="D69" s="203"/>
      <c r="E69" s="203"/>
      <c r="F69" s="203"/>
      <c r="G69" s="203"/>
      <c r="H69" s="220"/>
      <c r="I69" s="3">
        <v>62</v>
      </c>
      <c r="J69" s="54">
        <f>J70+J71+J72+J78+J79+J82+J85</f>
        <v>107296319</v>
      </c>
      <c r="K69" s="54">
        <f>K70+K71+K72+K78+K79+K82+K85</f>
        <v>96038059</v>
      </c>
    </row>
    <row r="70" spans="1:11" ht="12.75">
      <c r="A70" s="206" t="s">
        <v>115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39544900</v>
      </c>
      <c r="K70" s="7">
        <v>39544900</v>
      </c>
    </row>
    <row r="71" spans="1:11" ht="12.75">
      <c r="A71" s="206" t="s">
        <v>116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117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34068</v>
      </c>
      <c r="K72" s="53">
        <f>K73+K74-K75+K76+K77</f>
        <v>648421</v>
      </c>
    </row>
    <row r="73" spans="1:11" ht="12.75">
      <c r="A73" s="206" t="s">
        <v>118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34068</v>
      </c>
      <c r="K73" s="7">
        <v>648421</v>
      </c>
    </row>
    <row r="74" spans="1:11" ht="12.75">
      <c r="A74" s="206" t="s">
        <v>119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107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108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109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/>
      <c r="K77" s="7"/>
    </row>
    <row r="78" spans="1:11" ht="12.75">
      <c r="A78" s="206" t="s">
        <v>110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54783009</v>
      </c>
      <c r="K78" s="7">
        <v>54783009</v>
      </c>
    </row>
    <row r="79" spans="1:11" ht="12.75">
      <c r="A79" s="206" t="s">
        <v>203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647292</v>
      </c>
      <c r="K79" s="53">
        <f>K80-K81</f>
        <v>12319989</v>
      </c>
    </row>
    <row r="80" spans="1:11" ht="12.75">
      <c r="A80" s="212" t="s">
        <v>139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647292</v>
      </c>
      <c r="K80" s="7">
        <v>12319989</v>
      </c>
    </row>
    <row r="81" spans="1:11" ht="12.75">
      <c r="A81" s="212" t="s">
        <v>140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/>
      <c r="K81" s="7"/>
    </row>
    <row r="82" spans="1:11" ht="12.75">
      <c r="A82" s="206" t="s">
        <v>204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12287050</v>
      </c>
      <c r="K82" s="53">
        <f>K83-K84</f>
        <v>-11258260</v>
      </c>
    </row>
    <row r="83" spans="1:11" ht="12.75">
      <c r="A83" s="212" t="s">
        <v>141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>
        <v>12287050</v>
      </c>
      <c r="K83" s="7"/>
    </row>
    <row r="84" spans="1:11" ht="12.75">
      <c r="A84" s="212" t="s">
        <v>142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/>
      <c r="K84" s="7">
        <v>11258260</v>
      </c>
    </row>
    <row r="85" spans="1:11" ht="12.75">
      <c r="A85" s="206" t="s">
        <v>143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13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21176430</v>
      </c>
      <c r="K86" s="53">
        <f>SUM(K87:K89)</f>
        <v>20879023</v>
      </c>
    </row>
    <row r="87" spans="1:11" ht="12.75">
      <c r="A87" s="206" t="s">
        <v>103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1022064</v>
      </c>
      <c r="K87" s="7">
        <v>1177754</v>
      </c>
    </row>
    <row r="88" spans="1:11" ht="12.75">
      <c r="A88" s="206" t="s">
        <v>104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105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20154366</v>
      </c>
      <c r="K89" s="7">
        <v>19701269</v>
      </c>
    </row>
    <row r="90" spans="1:11" ht="12.75">
      <c r="A90" s="209" t="s">
        <v>14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2042510</v>
      </c>
      <c r="K90" s="53">
        <f>SUM(K91:K99)</f>
        <v>1482450</v>
      </c>
    </row>
    <row r="91" spans="1:11" ht="12.75">
      <c r="A91" s="206" t="s">
        <v>106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208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580933</v>
      </c>
      <c r="K93" s="7">
        <v>214028</v>
      </c>
    </row>
    <row r="94" spans="1:11" ht="12.75">
      <c r="A94" s="206" t="s">
        <v>209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210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211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70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68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1461577</v>
      </c>
      <c r="K98" s="7">
        <v>1268422</v>
      </c>
    </row>
    <row r="99" spans="1:11" ht="12.75">
      <c r="A99" s="206" t="s">
        <v>69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15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46491114</v>
      </c>
      <c r="K100" s="53">
        <f>SUM(K101:K112)</f>
        <v>39411882</v>
      </c>
    </row>
    <row r="101" spans="1:11" ht="12.75">
      <c r="A101" s="206" t="s">
        <v>106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>
        <v>142996</v>
      </c>
    </row>
    <row r="102" spans="1:11" ht="12.75">
      <c r="A102" s="206" t="s">
        <v>208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19322142</v>
      </c>
      <c r="K102" s="7">
        <v>19132512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366905</v>
      </c>
      <c r="K103" s="7">
        <v>366905</v>
      </c>
    </row>
    <row r="104" spans="1:11" ht="12.75">
      <c r="A104" s="206" t="s">
        <v>209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210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16584771</v>
      </c>
      <c r="K105" s="7">
        <v>14613335</v>
      </c>
    </row>
    <row r="106" spans="1:11" ht="12.75">
      <c r="A106" s="206" t="s">
        <v>211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70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71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1765445</v>
      </c>
      <c r="K108" s="7">
        <v>1572870</v>
      </c>
    </row>
    <row r="109" spans="1:11" ht="12.75">
      <c r="A109" s="206" t="s">
        <v>72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4965900</v>
      </c>
      <c r="K109" s="7">
        <v>2151902</v>
      </c>
    </row>
    <row r="110" spans="1:11" ht="12.75">
      <c r="A110" s="206" t="s">
        <v>75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73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74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3485951</v>
      </c>
      <c r="K112" s="7">
        <v>1431362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383237</v>
      </c>
      <c r="K113" s="7">
        <v>382459</v>
      </c>
    </row>
    <row r="114" spans="1:11" ht="12.75">
      <c r="A114" s="209" t="s">
        <v>19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177389610</v>
      </c>
      <c r="K114" s="53">
        <f>K69+K86+K90+K100+K113</f>
        <v>158193873</v>
      </c>
    </row>
    <row r="115" spans="1:11" ht="12.75">
      <c r="A115" s="195" t="s">
        <v>37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273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151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5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188" t="s">
        <v>6</v>
      </c>
      <c r="B119" s="189"/>
      <c r="C119" s="189"/>
      <c r="D119" s="189"/>
      <c r="E119" s="189"/>
      <c r="F119" s="189"/>
      <c r="G119" s="189"/>
      <c r="H119" s="190"/>
      <c r="I119" s="4">
        <v>110</v>
      </c>
      <c r="J119" s="8"/>
      <c r="K119" s="8"/>
    </row>
    <row r="120" spans="1:11" ht="12.75">
      <c r="A120" s="191" t="s">
        <v>274</v>
      </c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sheetProtection/>
  <mergeCells count="121"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5:H105"/>
    <mergeCell ref="A106:H106"/>
    <mergeCell ref="A107:H107"/>
    <mergeCell ref="A108:H108"/>
    <mergeCell ref="A109:H109"/>
    <mergeCell ref="A110:H110"/>
    <mergeCell ref="A113:H113"/>
    <mergeCell ref="A114:H114"/>
    <mergeCell ref="A111:H111"/>
    <mergeCell ref="A112:H112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view="pageBreakPreview" zoomScale="110" zoomScaleSheetLayoutView="110" zoomScalePageLayoutView="0" workbookViewId="0" topLeftCell="A1">
      <selection activeCell="I5" sqref="I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33" t="s">
        <v>308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7" t="s">
        <v>296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39</v>
      </c>
      <c r="B4" s="248"/>
      <c r="C4" s="248"/>
      <c r="D4" s="248"/>
      <c r="E4" s="248"/>
      <c r="F4" s="248"/>
      <c r="G4" s="248"/>
      <c r="H4" s="248"/>
      <c r="I4" s="58" t="s">
        <v>244</v>
      </c>
      <c r="J4" s="249" t="s">
        <v>282</v>
      </c>
      <c r="K4" s="249"/>
      <c r="L4" s="249" t="s">
        <v>283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277</v>
      </c>
      <c r="K5" s="60" t="s">
        <v>278</v>
      </c>
      <c r="L5" s="60" t="s">
        <v>277</v>
      </c>
      <c r="M5" s="60" t="s">
        <v>278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20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73889377</v>
      </c>
      <c r="K7" s="54">
        <f>SUM(K8:K9)</f>
        <v>40365724</v>
      </c>
      <c r="L7" s="54">
        <f>SUM(L8:L9)</f>
        <v>48253017</v>
      </c>
      <c r="M7" s="54">
        <f>SUM(M8:M9)</f>
        <v>30578009</v>
      </c>
    </row>
    <row r="8" spans="1:13" ht="12.75">
      <c r="A8" s="209" t="s">
        <v>126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66853182</v>
      </c>
      <c r="K8" s="7">
        <v>33635575</v>
      </c>
      <c r="L8" s="7">
        <v>47888010</v>
      </c>
      <c r="M8" s="7">
        <v>30450201</v>
      </c>
    </row>
    <row r="9" spans="1:13" ht="12.75">
      <c r="A9" s="209" t="s">
        <v>79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7036195</v>
      </c>
      <c r="K9" s="7">
        <v>6730149</v>
      </c>
      <c r="L9" s="7">
        <v>365007</v>
      </c>
      <c r="M9" s="7">
        <v>127808</v>
      </c>
    </row>
    <row r="10" spans="1:13" ht="12.75">
      <c r="A10" s="209" t="s">
        <v>9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71754870</v>
      </c>
      <c r="K10" s="53">
        <f>K11+K12+K16+K20+K21+K22+K25+K26</f>
        <v>25188237</v>
      </c>
      <c r="L10" s="53">
        <f>L11+L12+L16+L20+L21+L22+L25+L26</f>
        <v>68825796</v>
      </c>
      <c r="M10" s="53">
        <f>M11+M12+M16+M20+M21+M22+M25+M26</f>
        <v>21722594</v>
      </c>
    </row>
    <row r="11" spans="1:13" ht="12.75">
      <c r="A11" s="209" t="s">
        <v>80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16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26512503</v>
      </c>
      <c r="K12" s="53">
        <f>SUM(K13:K15)</f>
        <v>12927031</v>
      </c>
      <c r="L12" s="53">
        <f>SUM(L13:L15)</f>
        <v>27683174</v>
      </c>
      <c r="M12" s="53">
        <f>SUM(M13:M15)</f>
        <v>10675006</v>
      </c>
    </row>
    <row r="13" spans="1:13" ht="12.75">
      <c r="A13" s="206" t="s">
        <v>120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16397426</v>
      </c>
      <c r="K13" s="7">
        <v>5639649</v>
      </c>
      <c r="L13" s="7">
        <v>17353958</v>
      </c>
      <c r="M13" s="7">
        <v>5422098</v>
      </c>
    </row>
    <row r="14" spans="1:13" ht="12.75">
      <c r="A14" s="206" t="s">
        <v>121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453</v>
      </c>
      <c r="K14" s="7">
        <v>453</v>
      </c>
      <c r="L14" s="7">
        <v>73146</v>
      </c>
      <c r="M14" s="7">
        <v>73146</v>
      </c>
    </row>
    <row r="15" spans="1:13" ht="12.75">
      <c r="A15" s="206" t="s">
        <v>41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10114624</v>
      </c>
      <c r="K15" s="7">
        <v>7286929</v>
      </c>
      <c r="L15" s="7">
        <v>10256070</v>
      </c>
      <c r="M15" s="7">
        <v>5179762</v>
      </c>
    </row>
    <row r="16" spans="1:13" ht="12.75">
      <c r="A16" s="209" t="s">
        <v>17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33487774</v>
      </c>
      <c r="K16" s="53">
        <f>SUM(K17:K19)</f>
        <v>8277042</v>
      </c>
      <c r="L16" s="53">
        <f>SUM(L17:L19)</f>
        <v>31049695</v>
      </c>
      <c r="M16" s="53">
        <v>7717055</v>
      </c>
    </row>
    <row r="17" spans="1:13" ht="12.75">
      <c r="A17" s="206" t="s">
        <v>42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20488448</v>
      </c>
      <c r="K17" s="7">
        <v>5205040</v>
      </c>
      <c r="L17" s="7">
        <v>19561107</v>
      </c>
      <c r="M17" s="7">
        <v>4898417</v>
      </c>
    </row>
    <row r="18" spans="1:13" ht="12.75">
      <c r="A18" s="206" t="s">
        <v>43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8084726</v>
      </c>
      <c r="K18" s="7">
        <v>1857280</v>
      </c>
      <c r="L18" s="7">
        <v>6931794</v>
      </c>
      <c r="M18" s="7">
        <v>1686098</v>
      </c>
    </row>
    <row r="19" spans="1:13" ht="12.75">
      <c r="A19" s="206" t="s">
        <v>44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4914600</v>
      </c>
      <c r="K19" s="7">
        <v>1214722</v>
      </c>
      <c r="L19" s="7">
        <v>4556794</v>
      </c>
      <c r="M19" s="7">
        <v>1132546</v>
      </c>
    </row>
    <row r="20" spans="1:13" ht="12.75">
      <c r="A20" s="209" t="s">
        <v>81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3172278</v>
      </c>
      <c r="K20" s="7">
        <v>754782</v>
      </c>
      <c r="L20" s="7">
        <v>2876802</v>
      </c>
      <c r="M20" s="7">
        <v>757259</v>
      </c>
    </row>
    <row r="21" spans="1:13" ht="12.75">
      <c r="A21" s="209" t="s">
        <v>82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7320382</v>
      </c>
      <c r="K21" s="7">
        <v>2142260</v>
      </c>
      <c r="L21" s="7">
        <v>6704238</v>
      </c>
      <c r="M21" s="7">
        <v>2117403</v>
      </c>
    </row>
    <row r="22" spans="1:13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763195</v>
      </c>
      <c r="K22" s="53">
        <f>SUM(K23:K24)</f>
        <v>763195</v>
      </c>
      <c r="L22" s="53">
        <f>SUM(L23:L24)</f>
        <v>0</v>
      </c>
      <c r="M22" s="53">
        <f>SUM(M23:M24)</f>
        <v>0</v>
      </c>
    </row>
    <row r="23" spans="1:13" ht="12.75">
      <c r="A23" s="206" t="s">
        <v>111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112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763195</v>
      </c>
      <c r="K24" s="7">
        <v>763195</v>
      </c>
      <c r="L24" s="7"/>
      <c r="M24" s="7"/>
    </row>
    <row r="25" spans="1:13" ht="12.75">
      <c r="A25" s="209" t="s">
        <v>83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246382</v>
      </c>
      <c r="K25" s="7">
        <v>246382</v>
      </c>
      <c r="L25" s="7">
        <v>374241</v>
      </c>
      <c r="M25" s="7">
        <v>374241</v>
      </c>
    </row>
    <row r="26" spans="1:13" ht="12.75">
      <c r="A26" s="209" t="s">
        <v>35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252356</v>
      </c>
      <c r="K26" s="7">
        <v>77545</v>
      </c>
      <c r="L26" s="7">
        <v>137646</v>
      </c>
      <c r="M26" s="7">
        <v>81630</v>
      </c>
    </row>
    <row r="27" spans="1:13" ht="12.75">
      <c r="A27" s="209" t="s">
        <v>178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11593859</v>
      </c>
      <c r="K27" s="53">
        <f>SUM(K28:K32)</f>
        <v>42128</v>
      </c>
      <c r="L27" s="53">
        <f>SUM(L28:L32)</f>
        <v>10668129</v>
      </c>
      <c r="M27" s="53">
        <f>SUM(M28:M32)</f>
        <v>41891</v>
      </c>
    </row>
    <row r="28" spans="1:13" ht="12.75">
      <c r="A28" s="209" t="s">
        <v>192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129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48875</v>
      </c>
      <c r="K29" s="7">
        <v>42128</v>
      </c>
      <c r="L29" s="7">
        <v>57642</v>
      </c>
      <c r="M29" s="7">
        <v>41891</v>
      </c>
    </row>
    <row r="30" spans="1:13" ht="12.75">
      <c r="A30" s="209" t="s">
        <v>113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11544984</v>
      </c>
      <c r="K30" s="7"/>
      <c r="L30" s="7">
        <v>10610487</v>
      </c>
      <c r="M30" s="7"/>
    </row>
    <row r="31" spans="1:13" ht="12.75">
      <c r="A31" s="209" t="s">
        <v>188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114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179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1441316</v>
      </c>
      <c r="K33" s="53">
        <f>SUM(K34:K37)</f>
        <v>584323</v>
      </c>
      <c r="L33" s="53">
        <f>SUM(L34:L37)</f>
        <v>1353610</v>
      </c>
      <c r="M33" s="53">
        <f>SUM(M34:M37)</f>
        <v>356267</v>
      </c>
    </row>
    <row r="34" spans="1:13" ht="12.75">
      <c r="A34" s="209" t="s">
        <v>46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450000</v>
      </c>
      <c r="K34" s="7">
        <v>113425</v>
      </c>
      <c r="L34" s="7">
        <v>402558</v>
      </c>
      <c r="M34" s="7">
        <v>91188</v>
      </c>
    </row>
    <row r="35" spans="1:13" ht="12.75">
      <c r="A35" s="209" t="s">
        <v>45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991316</v>
      </c>
      <c r="K35" s="7">
        <v>470898</v>
      </c>
      <c r="L35" s="7">
        <v>951052</v>
      </c>
      <c r="M35" s="7">
        <v>265079</v>
      </c>
    </row>
    <row r="36" spans="1:13" ht="12.75">
      <c r="A36" s="209" t="s">
        <v>189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47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160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161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190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191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180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85483236</v>
      </c>
      <c r="K42" s="53">
        <f>K7+K27+K38+K40</f>
        <v>40407852</v>
      </c>
      <c r="L42" s="53">
        <f>L7+L27+L38+L40</f>
        <v>58921146</v>
      </c>
      <c r="M42" s="53">
        <f>M7+M27+M38+M40</f>
        <v>30619900</v>
      </c>
    </row>
    <row r="43" spans="1:13" ht="12.75">
      <c r="A43" s="209" t="s">
        <v>181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73196186</v>
      </c>
      <c r="K43" s="53">
        <f>K10+K33+K39+K41</f>
        <v>25772560</v>
      </c>
      <c r="L43" s="53">
        <f>L10+L33+L39+L41</f>
        <v>70179406</v>
      </c>
      <c r="M43" s="53">
        <f>M10+M33+M39+M41</f>
        <v>22078861</v>
      </c>
    </row>
    <row r="44" spans="1:13" ht="12.75">
      <c r="A44" s="209" t="s">
        <v>201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12287050</v>
      </c>
      <c r="K44" s="53">
        <f>K42-K43</f>
        <v>14635292</v>
      </c>
      <c r="L44" s="53">
        <f>L42-L43</f>
        <v>-11258260</v>
      </c>
      <c r="M44" s="53">
        <f>M42-M43</f>
        <v>8541039</v>
      </c>
    </row>
    <row r="45" spans="1:13" ht="12.75">
      <c r="A45" s="212" t="s">
        <v>183</v>
      </c>
      <c r="B45" s="213"/>
      <c r="C45" s="213"/>
      <c r="D45" s="213"/>
      <c r="E45" s="213"/>
      <c r="F45" s="213"/>
      <c r="G45" s="213"/>
      <c r="H45" s="214"/>
      <c r="I45" s="1">
        <v>149</v>
      </c>
      <c r="J45" s="53">
        <f>IF(J42&gt;J43,J42-J43,0)</f>
        <v>12287050</v>
      </c>
      <c r="K45" s="53">
        <f>IF(K42&gt;K43,K42-K43,0)</f>
        <v>14635292</v>
      </c>
      <c r="L45" s="53">
        <f>IF(L42&gt;L43,L42-L43,0)</f>
        <v>0</v>
      </c>
      <c r="M45" s="53">
        <f>IF(M42&gt;M43,M42-M43,0)</f>
        <v>8541039</v>
      </c>
    </row>
    <row r="46" spans="1:13" ht="12.75">
      <c r="A46" s="212" t="s">
        <v>184</v>
      </c>
      <c r="B46" s="213"/>
      <c r="C46" s="213"/>
      <c r="D46" s="213"/>
      <c r="E46" s="213"/>
      <c r="F46" s="213"/>
      <c r="G46" s="213"/>
      <c r="H46" s="21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11258260</v>
      </c>
      <c r="M46" s="53">
        <f>IF(M43&gt;M42,M43-M42,0)</f>
        <v>0</v>
      </c>
    </row>
    <row r="47" spans="1:13" ht="12.75">
      <c r="A47" s="209" t="s">
        <v>182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202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12287050</v>
      </c>
      <c r="K48" s="53">
        <f>K44-K47</f>
        <v>14635292</v>
      </c>
      <c r="L48" s="53">
        <f>L44-L47</f>
        <v>-11258260</v>
      </c>
      <c r="M48" s="53">
        <f>M44-M47</f>
        <v>8541039</v>
      </c>
    </row>
    <row r="49" spans="1:13" ht="12.75">
      <c r="A49" s="212" t="s">
        <v>157</v>
      </c>
      <c r="B49" s="213"/>
      <c r="C49" s="213"/>
      <c r="D49" s="213"/>
      <c r="E49" s="213"/>
      <c r="F49" s="213"/>
      <c r="G49" s="213"/>
      <c r="H49" s="214"/>
      <c r="I49" s="1">
        <v>153</v>
      </c>
      <c r="J49" s="53">
        <f>IF(J48&gt;0,J48,0)</f>
        <v>12287050</v>
      </c>
      <c r="K49" s="53">
        <f>IF(K48&gt;0,K48,0)</f>
        <v>14635292</v>
      </c>
      <c r="L49" s="53">
        <f>IF(L48&gt;0,L48,0)</f>
        <v>0</v>
      </c>
      <c r="M49" s="53">
        <f>IF(M48&gt;0,M48,0)</f>
        <v>8541039</v>
      </c>
    </row>
    <row r="50" spans="1:13" ht="12.75">
      <c r="A50" s="244" t="s">
        <v>185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11258260</v>
      </c>
      <c r="M50" s="61">
        <f>IF(M48&lt;0,-M48,0)</f>
        <v>0</v>
      </c>
    </row>
    <row r="51" spans="1:13" ht="12.75" customHeight="1">
      <c r="A51" s="198" t="s">
        <v>275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152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199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200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198" t="s">
        <v>154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169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12287050</v>
      </c>
      <c r="K56" s="6">
        <v>14635292</v>
      </c>
      <c r="L56" s="6">
        <v>-11258260</v>
      </c>
      <c r="M56" s="6">
        <v>8541039</v>
      </c>
    </row>
    <row r="57" spans="1:13" ht="12.75">
      <c r="A57" s="209" t="s">
        <v>186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193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194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30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195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196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197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198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187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158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159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12287050</v>
      </c>
      <c r="K67" s="61">
        <f>K56+K66</f>
        <v>14635292</v>
      </c>
      <c r="L67" s="61">
        <f>L56+L66</f>
        <v>-11258260</v>
      </c>
      <c r="M67" s="61">
        <f>M56+M66</f>
        <v>8541039</v>
      </c>
    </row>
    <row r="68" spans="1:13" ht="12.75" customHeight="1">
      <c r="A68" s="237" t="s">
        <v>276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153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41" t="s">
        <v>199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34" t="s">
        <v>200</v>
      </c>
      <c r="B71" s="235"/>
      <c r="C71" s="235"/>
      <c r="D71" s="235"/>
      <c r="E71" s="235"/>
      <c r="F71" s="235"/>
      <c r="G71" s="235"/>
      <c r="H71" s="236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40:H40"/>
    <mergeCell ref="A41:H41"/>
    <mergeCell ref="A26:H26"/>
    <mergeCell ref="A27:H27"/>
    <mergeCell ref="A28:H28"/>
    <mergeCell ref="A29:H29"/>
    <mergeCell ref="A30:H30"/>
    <mergeCell ref="A31:H31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52:H52"/>
    <mergeCell ref="A53:H53"/>
    <mergeCell ref="A54:H54"/>
    <mergeCell ref="A56:H56"/>
    <mergeCell ref="A55:M55"/>
    <mergeCell ref="A64:H64"/>
    <mergeCell ref="A70:H70"/>
    <mergeCell ref="A58:H58"/>
    <mergeCell ref="A59:H59"/>
    <mergeCell ref="A60:H60"/>
    <mergeCell ref="A61:H61"/>
    <mergeCell ref="A63:H63"/>
    <mergeCell ref="A57:H5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2" t="s">
        <v>162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9" t="s">
        <v>304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8" t="s">
        <v>295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23.25">
      <c r="A4" s="253" t="s">
        <v>39</v>
      </c>
      <c r="B4" s="253"/>
      <c r="C4" s="253"/>
      <c r="D4" s="253"/>
      <c r="E4" s="253"/>
      <c r="F4" s="253"/>
      <c r="G4" s="253"/>
      <c r="H4" s="253"/>
      <c r="I4" s="66" t="s">
        <v>244</v>
      </c>
      <c r="J4" s="67" t="s">
        <v>282</v>
      </c>
      <c r="K4" s="67" t="s">
        <v>283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70">
        <v>2</v>
      </c>
      <c r="J5" s="71" t="s">
        <v>247</v>
      </c>
      <c r="K5" s="71" t="s">
        <v>248</v>
      </c>
    </row>
    <row r="6" spans="1:11" ht="12.75">
      <c r="A6" s="198" t="s">
        <v>130</v>
      </c>
      <c r="B6" s="199"/>
      <c r="C6" s="199"/>
      <c r="D6" s="199"/>
      <c r="E6" s="199"/>
      <c r="F6" s="199"/>
      <c r="G6" s="199"/>
      <c r="H6" s="199"/>
      <c r="I6" s="250"/>
      <c r="J6" s="250"/>
      <c r="K6" s="251"/>
    </row>
    <row r="7" spans="1:11" ht="12.75">
      <c r="A7" s="206" t="s">
        <v>164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79701375</v>
      </c>
      <c r="K7" s="7">
        <v>53848796</v>
      </c>
    </row>
    <row r="8" spans="1:11" ht="12.75">
      <c r="A8" s="206" t="s">
        <v>93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94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53652</v>
      </c>
      <c r="K9" s="7">
        <v>44802</v>
      </c>
    </row>
    <row r="10" spans="1:11" ht="12.75">
      <c r="A10" s="206" t="s">
        <v>95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>
        <v>3997</v>
      </c>
    </row>
    <row r="11" spans="1:11" ht="12.75">
      <c r="A11" s="206" t="s">
        <v>96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1011184</v>
      </c>
      <c r="K11" s="7">
        <v>2329566</v>
      </c>
    </row>
    <row r="12" spans="1:11" ht="12.75">
      <c r="A12" s="209" t="s">
        <v>163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80766211</v>
      </c>
      <c r="K12" s="53">
        <f>SUM(K7:K11)</f>
        <v>56227161</v>
      </c>
    </row>
    <row r="13" spans="1:11" ht="12.75">
      <c r="A13" s="206" t="s">
        <v>97</v>
      </c>
      <c r="B13" s="207"/>
      <c r="C13" s="207"/>
      <c r="D13" s="207"/>
      <c r="E13" s="207"/>
      <c r="F13" s="207"/>
      <c r="G13" s="207"/>
      <c r="H13" s="207"/>
      <c r="I13" s="1">
        <v>7</v>
      </c>
      <c r="J13" s="5">
        <v>26621230</v>
      </c>
      <c r="K13" s="7">
        <v>39193061</v>
      </c>
    </row>
    <row r="14" spans="1:11" ht="12.75">
      <c r="A14" s="206" t="s">
        <v>98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38306777</v>
      </c>
      <c r="K14" s="7">
        <v>36005509</v>
      </c>
    </row>
    <row r="15" spans="1:11" ht="12.75">
      <c r="A15" s="206" t="s">
        <v>99</v>
      </c>
      <c r="B15" s="207"/>
      <c r="C15" s="207"/>
      <c r="D15" s="207"/>
      <c r="E15" s="207"/>
      <c r="F15" s="207"/>
      <c r="G15" s="207"/>
      <c r="H15" s="207"/>
      <c r="I15" s="1">
        <v>9</v>
      </c>
      <c r="J15" s="5">
        <v>499967</v>
      </c>
      <c r="K15" s="7">
        <v>934911</v>
      </c>
    </row>
    <row r="16" spans="1:11" ht="12.75">
      <c r="A16" s="206" t="s">
        <v>100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844760</v>
      </c>
      <c r="K16" s="7">
        <v>1676313</v>
      </c>
    </row>
    <row r="17" spans="1:11" ht="12.75">
      <c r="A17" s="206" t="s">
        <v>101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5452691</v>
      </c>
      <c r="K17" s="7">
        <v>6905344</v>
      </c>
    </row>
    <row r="18" spans="1:11" ht="12.75">
      <c r="A18" s="206" t="s">
        <v>102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>
        <v>698872</v>
      </c>
      <c r="K18" s="7">
        <v>1658878</v>
      </c>
    </row>
    <row r="19" spans="1:11" ht="12.75">
      <c r="A19" s="209" t="s">
        <v>32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72424297</v>
      </c>
      <c r="K19" s="53">
        <f>SUM(K13:K18)</f>
        <v>86374016</v>
      </c>
    </row>
    <row r="20" spans="1:11" ht="12.75">
      <c r="A20" s="209" t="s">
        <v>84</v>
      </c>
      <c r="B20" s="254"/>
      <c r="C20" s="254"/>
      <c r="D20" s="254"/>
      <c r="E20" s="254"/>
      <c r="F20" s="254"/>
      <c r="G20" s="254"/>
      <c r="H20" s="255"/>
      <c r="I20" s="1">
        <v>14</v>
      </c>
      <c r="J20" s="64">
        <f>IF(J12&gt;J19,J12-J19,0)</f>
        <v>8341914</v>
      </c>
      <c r="K20" s="53">
        <f>IF(K12&gt;K19,K12-K19,0)</f>
        <v>0</v>
      </c>
    </row>
    <row r="21" spans="1:11" ht="12.75">
      <c r="A21" s="215" t="s">
        <v>85</v>
      </c>
      <c r="B21" s="256"/>
      <c r="C21" s="256"/>
      <c r="D21" s="256"/>
      <c r="E21" s="256"/>
      <c r="F21" s="256"/>
      <c r="G21" s="256"/>
      <c r="H21" s="257"/>
      <c r="I21" s="1">
        <v>15</v>
      </c>
      <c r="J21" s="64">
        <f>IF(J19&gt;J12,J19-J12,0)</f>
        <v>0</v>
      </c>
      <c r="K21" s="53">
        <f>IF(K19&gt;K12,K19-K12,0)</f>
        <v>30146855</v>
      </c>
    </row>
    <row r="22" spans="1:11" ht="12.75">
      <c r="A22" s="198" t="s">
        <v>131</v>
      </c>
      <c r="B22" s="199"/>
      <c r="C22" s="199"/>
      <c r="D22" s="199"/>
      <c r="E22" s="199"/>
      <c r="F22" s="199"/>
      <c r="G22" s="199"/>
      <c r="H22" s="199"/>
      <c r="I22" s="250"/>
      <c r="J22" s="250"/>
      <c r="K22" s="251"/>
    </row>
    <row r="23" spans="1:11" ht="12.75">
      <c r="A23" s="206" t="s">
        <v>136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>
        <v>29275</v>
      </c>
      <c r="K23" s="7"/>
    </row>
    <row r="24" spans="1:11" ht="12.75">
      <c r="A24" s="206" t="s">
        <v>137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284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>
        <v>13801</v>
      </c>
      <c r="K25" s="7">
        <v>52690</v>
      </c>
    </row>
    <row r="26" spans="1:11" ht="12.75">
      <c r="A26" s="206" t="s">
        <v>285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11083185</v>
      </c>
      <c r="K26" s="7">
        <v>10610487</v>
      </c>
    </row>
    <row r="27" spans="1:11" ht="12.75">
      <c r="A27" s="206" t="s">
        <v>138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90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11126261</v>
      </c>
      <c r="K28" s="53">
        <f>SUM(K23:K27)</f>
        <v>10663177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829220</v>
      </c>
      <c r="K29" s="7">
        <v>162841</v>
      </c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33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829220</v>
      </c>
      <c r="K32" s="53">
        <f>SUM(K29:K31)</f>
        <v>162841</v>
      </c>
    </row>
    <row r="33" spans="1:11" ht="12.75">
      <c r="A33" s="209" t="s">
        <v>86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10297041</v>
      </c>
      <c r="K33" s="53">
        <f>IF(K28&gt;K32,K28-K32,0)</f>
        <v>10500336</v>
      </c>
    </row>
    <row r="34" spans="1:11" ht="12.75">
      <c r="A34" s="209" t="s">
        <v>87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132</v>
      </c>
      <c r="B35" s="199"/>
      <c r="C35" s="199"/>
      <c r="D35" s="199"/>
      <c r="E35" s="199"/>
      <c r="F35" s="199"/>
      <c r="G35" s="199"/>
      <c r="H35" s="199"/>
      <c r="I35" s="250">
        <v>0</v>
      </c>
      <c r="J35" s="250"/>
      <c r="K35" s="251"/>
    </row>
    <row r="36" spans="1:11" ht="12.75">
      <c r="A36" s="206" t="s">
        <v>144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23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24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34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25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366905</v>
      </c>
      <c r="K40" s="7">
        <v>366905</v>
      </c>
    </row>
    <row r="41" spans="1:11" ht="12.75">
      <c r="A41" s="206" t="s">
        <v>26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27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>
        <v>463676</v>
      </c>
      <c r="K42" s="7">
        <v>394843</v>
      </c>
    </row>
    <row r="43" spans="1:11" ht="12.75">
      <c r="A43" s="206" t="s">
        <v>28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29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122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830581</v>
      </c>
      <c r="K45" s="53">
        <f>SUM(K40:K44)</f>
        <v>761748</v>
      </c>
    </row>
    <row r="46" spans="1:11" ht="12.75">
      <c r="A46" s="209" t="s">
        <v>134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135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830581</v>
      </c>
      <c r="K47" s="53">
        <f>IF(K45&gt;K39,K45-K39,0)</f>
        <v>761748</v>
      </c>
    </row>
    <row r="48" spans="1:11" ht="12.75">
      <c r="A48" s="209" t="s">
        <v>123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17808374</v>
      </c>
      <c r="K48" s="53">
        <f>IF(K20-K21+K33-K34+K46-K47&gt;0,K20-K21+K33-K34+K46-K47,0)</f>
        <v>0</v>
      </c>
    </row>
    <row r="49" spans="1:11" ht="12.75">
      <c r="A49" s="209" t="s">
        <v>12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20408267</v>
      </c>
    </row>
    <row r="50" spans="1:11" ht="12.75">
      <c r="A50" s="209" t="s">
        <v>133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14112088</v>
      </c>
      <c r="K50" s="7">
        <v>31920462</v>
      </c>
    </row>
    <row r="51" spans="1:11" ht="12.75">
      <c r="A51" s="209" t="s">
        <v>145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17808374</v>
      </c>
      <c r="K51" s="7"/>
    </row>
    <row r="52" spans="1:11" ht="12.75">
      <c r="A52" s="209" t="s">
        <v>146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>
        <v>20408267</v>
      </c>
    </row>
    <row r="53" spans="1:11" ht="12.75">
      <c r="A53" s="215" t="s">
        <v>147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31920462</v>
      </c>
      <c r="K53" s="61">
        <f>K50+K51-K52</f>
        <v>11512195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16384" width="9.140625" style="74" customWidth="1"/>
  </cols>
  <sheetData>
    <row r="1" spans="1:12" ht="12.75">
      <c r="A1" s="276" t="s">
        <v>305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3"/>
    </row>
    <row r="2" spans="1:12" ht="15.75">
      <c r="A2" s="42"/>
      <c r="B2" s="72"/>
      <c r="C2" s="263" t="s">
        <v>246</v>
      </c>
      <c r="D2" s="263"/>
      <c r="E2" s="75">
        <v>40544</v>
      </c>
      <c r="F2" s="43" t="s">
        <v>215</v>
      </c>
      <c r="G2" s="264">
        <v>40908</v>
      </c>
      <c r="H2" s="265"/>
      <c r="I2" s="72"/>
      <c r="J2" s="72"/>
      <c r="K2" s="72"/>
      <c r="L2" s="76"/>
    </row>
    <row r="3" spans="1:11" ht="23.25">
      <c r="A3" s="266" t="s">
        <v>39</v>
      </c>
      <c r="B3" s="266"/>
      <c r="C3" s="266"/>
      <c r="D3" s="266"/>
      <c r="E3" s="266"/>
      <c r="F3" s="266"/>
      <c r="G3" s="266"/>
      <c r="H3" s="266"/>
      <c r="I3" s="79" t="s">
        <v>268</v>
      </c>
      <c r="J3" s="80" t="s">
        <v>124</v>
      </c>
      <c r="K3" s="80" t="s">
        <v>125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82">
        <v>2</v>
      </c>
      <c r="J4" s="81" t="s">
        <v>247</v>
      </c>
      <c r="K4" s="81" t="s">
        <v>248</v>
      </c>
    </row>
    <row r="5" spans="1:11" ht="12.75">
      <c r="A5" s="261" t="s">
        <v>249</v>
      </c>
      <c r="B5" s="262"/>
      <c r="C5" s="262"/>
      <c r="D5" s="262"/>
      <c r="E5" s="262"/>
      <c r="F5" s="262"/>
      <c r="G5" s="262"/>
      <c r="H5" s="262"/>
      <c r="I5" s="44">
        <v>1</v>
      </c>
      <c r="J5" s="45">
        <v>39544900</v>
      </c>
      <c r="K5" s="45">
        <v>39544900</v>
      </c>
    </row>
    <row r="6" spans="1:11" ht="12.75">
      <c r="A6" s="261" t="s">
        <v>306</v>
      </c>
      <c r="B6" s="262"/>
      <c r="C6" s="262"/>
      <c r="D6" s="262"/>
      <c r="E6" s="262"/>
      <c r="F6" s="262"/>
      <c r="G6" s="262"/>
      <c r="H6" s="262"/>
      <c r="I6" s="44">
        <v>2</v>
      </c>
      <c r="J6" s="46">
        <v>54783009</v>
      </c>
      <c r="K6" s="46">
        <v>54783009</v>
      </c>
    </row>
    <row r="7" spans="1:11" ht="12.75">
      <c r="A7" s="261" t="s">
        <v>250</v>
      </c>
      <c r="B7" s="262"/>
      <c r="C7" s="262"/>
      <c r="D7" s="262"/>
      <c r="E7" s="262"/>
      <c r="F7" s="262"/>
      <c r="G7" s="262"/>
      <c r="H7" s="262"/>
      <c r="I7" s="44">
        <v>3</v>
      </c>
      <c r="J7" s="46">
        <v>34068</v>
      </c>
      <c r="K7" s="46">
        <v>648421</v>
      </c>
    </row>
    <row r="8" spans="1:11" ht="12.75">
      <c r="A8" s="261" t="s">
        <v>251</v>
      </c>
      <c r="B8" s="262"/>
      <c r="C8" s="262"/>
      <c r="D8" s="262"/>
      <c r="E8" s="262"/>
      <c r="F8" s="262"/>
      <c r="G8" s="262"/>
      <c r="H8" s="262"/>
      <c r="I8" s="44">
        <v>4</v>
      </c>
      <c r="J8" s="46">
        <v>647292</v>
      </c>
      <c r="K8" s="46">
        <v>12319989</v>
      </c>
    </row>
    <row r="9" spans="1:11" ht="12.75">
      <c r="A9" s="261" t="s">
        <v>252</v>
      </c>
      <c r="B9" s="262"/>
      <c r="C9" s="262"/>
      <c r="D9" s="262"/>
      <c r="E9" s="262"/>
      <c r="F9" s="262"/>
      <c r="G9" s="262"/>
      <c r="H9" s="262"/>
      <c r="I9" s="44">
        <v>5</v>
      </c>
      <c r="J9" s="46">
        <v>12287050</v>
      </c>
      <c r="K9" s="46">
        <v>-11258260</v>
      </c>
    </row>
    <row r="10" spans="1:11" ht="12.75">
      <c r="A10" s="261" t="s">
        <v>253</v>
      </c>
      <c r="B10" s="262"/>
      <c r="C10" s="262"/>
      <c r="D10" s="262"/>
      <c r="E10" s="262"/>
      <c r="F10" s="262"/>
      <c r="G10" s="262"/>
      <c r="H10" s="262"/>
      <c r="I10" s="44">
        <v>6</v>
      </c>
      <c r="J10" s="46"/>
      <c r="K10" s="46"/>
    </row>
    <row r="11" spans="1:11" ht="12.75">
      <c r="A11" s="261" t="s">
        <v>254</v>
      </c>
      <c r="B11" s="262"/>
      <c r="C11" s="262"/>
      <c r="D11" s="262"/>
      <c r="E11" s="262"/>
      <c r="F11" s="262"/>
      <c r="G11" s="262"/>
      <c r="H11" s="262"/>
      <c r="I11" s="44">
        <v>7</v>
      </c>
      <c r="J11" s="46"/>
      <c r="K11" s="46"/>
    </row>
    <row r="12" spans="1:11" ht="12.75">
      <c r="A12" s="261" t="s">
        <v>255</v>
      </c>
      <c r="B12" s="262"/>
      <c r="C12" s="262"/>
      <c r="D12" s="262"/>
      <c r="E12" s="262"/>
      <c r="F12" s="262"/>
      <c r="G12" s="262"/>
      <c r="H12" s="262"/>
      <c r="I12" s="44">
        <v>8</v>
      </c>
      <c r="J12" s="46"/>
      <c r="K12" s="46"/>
    </row>
    <row r="13" spans="1:11" ht="12.75">
      <c r="A13" s="261" t="s">
        <v>256</v>
      </c>
      <c r="B13" s="262"/>
      <c r="C13" s="262"/>
      <c r="D13" s="262"/>
      <c r="E13" s="262"/>
      <c r="F13" s="262"/>
      <c r="G13" s="262"/>
      <c r="H13" s="262"/>
      <c r="I13" s="44">
        <v>9</v>
      </c>
      <c r="J13" s="46"/>
      <c r="K13" s="46"/>
    </row>
    <row r="14" spans="1:11" ht="12.75">
      <c r="A14" s="272" t="s">
        <v>257</v>
      </c>
      <c r="B14" s="273"/>
      <c r="C14" s="273"/>
      <c r="D14" s="273"/>
      <c r="E14" s="273"/>
      <c r="F14" s="273"/>
      <c r="G14" s="273"/>
      <c r="H14" s="273"/>
      <c r="I14" s="44">
        <v>10</v>
      </c>
      <c r="J14" s="77">
        <f>SUM(J5:J13)</f>
        <v>107296319</v>
      </c>
      <c r="K14" s="77">
        <f>SUM(K5:K13)</f>
        <v>96038059</v>
      </c>
    </row>
    <row r="15" spans="1:11" ht="12.75">
      <c r="A15" s="261" t="s">
        <v>258</v>
      </c>
      <c r="B15" s="262"/>
      <c r="C15" s="262"/>
      <c r="D15" s="262"/>
      <c r="E15" s="262"/>
      <c r="F15" s="262"/>
      <c r="G15" s="262"/>
      <c r="H15" s="262"/>
      <c r="I15" s="44">
        <v>11</v>
      </c>
      <c r="J15" s="46"/>
      <c r="K15" s="46"/>
    </row>
    <row r="16" spans="1:11" ht="12.75">
      <c r="A16" s="261" t="s">
        <v>259</v>
      </c>
      <c r="B16" s="262"/>
      <c r="C16" s="262"/>
      <c r="D16" s="262"/>
      <c r="E16" s="262"/>
      <c r="F16" s="262"/>
      <c r="G16" s="262"/>
      <c r="H16" s="262"/>
      <c r="I16" s="44">
        <v>12</v>
      </c>
      <c r="J16" s="46"/>
      <c r="K16" s="46"/>
    </row>
    <row r="17" spans="1:11" ht="12.75">
      <c r="A17" s="261" t="s">
        <v>260</v>
      </c>
      <c r="B17" s="262"/>
      <c r="C17" s="262"/>
      <c r="D17" s="262"/>
      <c r="E17" s="262"/>
      <c r="F17" s="262"/>
      <c r="G17" s="262"/>
      <c r="H17" s="262"/>
      <c r="I17" s="44">
        <v>13</v>
      </c>
      <c r="J17" s="46"/>
      <c r="K17" s="46"/>
    </row>
    <row r="18" spans="1:11" ht="12.75">
      <c r="A18" s="261" t="s">
        <v>261</v>
      </c>
      <c r="B18" s="262"/>
      <c r="C18" s="262"/>
      <c r="D18" s="262"/>
      <c r="E18" s="262"/>
      <c r="F18" s="262"/>
      <c r="G18" s="262"/>
      <c r="H18" s="262"/>
      <c r="I18" s="44">
        <v>14</v>
      </c>
      <c r="J18" s="46"/>
      <c r="K18" s="46"/>
    </row>
    <row r="19" spans="1:11" ht="12.75">
      <c r="A19" s="261" t="s">
        <v>262</v>
      </c>
      <c r="B19" s="262"/>
      <c r="C19" s="262"/>
      <c r="D19" s="262"/>
      <c r="E19" s="262"/>
      <c r="F19" s="262"/>
      <c r="G19" s="262"/>
      <c r="H19" s="262"/>
      <c r="I19" s="44">
        <v>15</v>
      </c>
      <c r="J19" s="46"/>
      <c r="K19" s="46"/>
    </row>
    <row r="20" spans="1:11" ht="12.75">
      <c r="A20" s="261" t="s">
        <v>263</v>
      </c>
      <c r="B20" s="262"/>
      <c r="C20" s="262"/>
      <c r="D20" s="262"/>
      <c r="E20" s="262"/>
      <c r="F20" s="262"/>
      <c r="G20" s="262"/>
      <c r="H20" s="262"/>
      <c r="I20" s="44">
        <v>16</v>
      </c>
      <c r="J20" s="46"/>
      <c r="K20" s="46"/>
    </row>
    <row r="21" spans="1:11" ht="12.75">
      <c r="A21" s="272" t="s">
        <v>264</v>
      </c>
      <c r="B21" s="273"/>
      <c r="C21" s="273"/>
      <c r="D21" s="273"/>
      <c r="E21" s="273"/>
      <c r="F21" s="273"/>
      <c r="G21" s="273"/>
      <c r="H21" s="273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265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266</v>
      </c>
      <c r="B24" s="271"/>
      <c r="C24" s="271"/>
      <c r="D24" s="271"/>
      <c r="E24" s="271"/>
      <c r="F24" s="271"/>
      <c r="G24" s="271"/>
      <c r="H24" s="271"/>
      <c r="I24" s="48">
        <v>19</v>
      </c>
      <c r="J24" s="78"/>
      <c r="K24" s="78"/>
    </row>
    <row r="25" spans="1:11" ht="30" customHeight="1">
      <c r="A25" s="274" t="s">
        <v>267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2" t="s">
        <v>245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3" t="s">
        <v>279</v>
      </c>
      <c r="B4" s="283"/>
      <c r="C4" s="283"/>
      <c r="D4" s="283"/>
      <c r="E4" s="283"/>
      <c r="F4" s="283"/>
      <c r="G4" s="283"/>
      <c r="H4" s="283"/>
      <c r="I4" s="283"/>
      <c r="J4" s="283"/>
    </row>
    <row r="5" spans="1:10" ht="12.7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2.75" customHeight="1">
      <c r="A7" s="283"/>
      <c r="B7" s="283"/>
      <c r="C7" s="283"/>
      <c r="D7" s="283"/>
      <c r="E7" s="283"/>
      <c r="F7" s="283"/>
      <c r="G7" s="283"/>
      <c r="H7" s="283"/>
      <c r="I7" s="283"/>
      <c r="J7" s="283"/>
    </row>
    <row r="8" spans="1:10" ht="12.75" customHeight="1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2.7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</row>
    <row r="10" spans="1:10" ht="12.75" customHeight="1">
      <c r="A10" s="283"/>
      <c r="B10" s="283"/>
      <c r="C10" s="283"/>
      <c r="D10" s="283"/>
      <c r="E10" s="283"/>
      <c r="F10" s="283"/>
      <c r="G10" s="283"/>
      <c r="H10" s="283"/>
      <c r="I10" s="283"/>
      <c r="J10" s="283"/>
    </row>
    <row r="11" spans="1:10" ht="12.75">
      <c r="A11" s="284"/>
      <c r="B11" s="284"/>
      <c r="C11" s="284"/>
      <c r="D11" s="284"/>
      <c r="E11" s="284"/>
      <c r="F11" s="284"/>
      <c r="G11" s="284"/>
      <c r="H11" s="284"/>
      <c r="I11" s="284"/>
      <c r="J11" s="28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VZG</cp:lastModifiedBy>
  <cp:lastPrinted>2012-01-30T13:12:48Z</cp:lastPrinted>
  <dcterms:created xsi:type="dcterms:W3CDTF">2008-10-17T11:51:54Z</dcterms:created>
  <dcterms:modified xsi:type="dcterms:W3CDTF">2012-01-31T08:20:55Z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