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<sst xmlns="http://schemas.openxmlformats.org/spreadsheetml/2006/main" count="395" uniqueCount="343">
  <si>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</si>
  <si>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</si>
  <si>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</si>
  <si>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</si>
  <si>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</si>
  <si>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</si>
  <si>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</si>
  <si>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</si>
  <si>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</si>
  <si>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</si>
  <si>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</si>
  <si>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</si>
  <si>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</si>
  <si>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</si>
  <si>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</si>
  <si>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</si>
  <si>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</si>
  <si>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</si>
  <si>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</si>
  <si>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</si>
  <si>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</si>
  <si>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</si>
  <si>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</si>
  <si>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</si>
  <si>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</si>
  <si>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</si>
  <si>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</si>
  <si>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</si>
  <si>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</si>
  <si>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</si>
  <si>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</si>
  <si>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</si>
  <si>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</si>
  <si>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</si>
  <si>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</si>
  <si>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</si>
  <si>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</si>
  <si>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</si>
  <si>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</si>
  <si>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</si>
  <si>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</si>
  <si>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</si>
  <si>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</si>
  <si>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</si>
  <si>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</si>
  <si>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</si>
  <si>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</si>
  <si>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</si>
  <si>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</si>
  <si>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</si>
  <si>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</si>
  <si>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</si>
  <si>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</si>
  <si>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</si>
  <si>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</si>
  <si>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</si>
  <si>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</si>
  <si>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</si>
  <si>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</si>
  <si>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</si>
  <si>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</si>
  <si>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</si>
  <si>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</si>
  <si>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</si>
  <si>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</si>
  <si>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</si>
  <si>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</si>
  <si>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</si>
  <si>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</si>
  <si>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</si>
  <si>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</si>
  <si>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</si>
  <si>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</si>
  <si>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</si>
  <si>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</si>
  <si>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</si>
  <si>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</si>
  <si>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</si>
  <si>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</si>
  <si>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</si>
  <si>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</si>
  <si>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</si>
  <si>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</si>
  <si>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</si>
  <si>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</si>
  <si>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</si>
  <si>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</si>
  <si>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</si>
  <si>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</si>
  <si>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</si>
  <si>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</si>
  <si>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</si>
  <si>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</si>
  <si>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</si>
  <si>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</si>
  <si>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</si>
  <si>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</si>
  <si>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</si>
  <si>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</si>
  <si>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</si>
  <si>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</si>
  <si>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</si>
  <si>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</si>
  <si>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</si>
  <si>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</si>
  <si>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</si>
  <si>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</si>
  <si>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</si>
  <si>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</si>
  <si>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</si>
  <si>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</si>
  <si>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</si>
  <si>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</si>
  <si>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</si>
  <si>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</si>
  <si>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</si>
  <si>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</si>
  <si>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</si>
  <si>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</si>
  <si>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</si>
  <si>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</si>
  <si>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</si>
  <si>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</si>
  <si>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</si>
  <si>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</si>
  <si>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</si>
  <si>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</si>
  <si>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</si>
  <si>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</si>
  <si>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</si>
  <si>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</si>
  <si>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</si>
  <si>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</si>
  <si>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</si>
  <si>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</si>
  <si>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</si>
  <si>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</si>
  <si>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</si>
  <si>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</si>
  <si>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</si>
  <si>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</si>
  <si>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</si>
  <si>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</si>
  <si>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</si>
  <si>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</si>
  <si>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</si>
  <si>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</si>
  <si>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</si>
  <si>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</si>
  <si>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</si>
  <si>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</si>
  <si>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</si>
  <si>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</si>
  <si>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</si>
  <si>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</si>
  <si>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</si>
  <si>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</si>
  <si>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</si>
  <si>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</si>
  <si>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</si>
  <si>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</si>
  <si>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</si>
  <si>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</si>
  <si>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</si>
  <si>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</si>
  <si>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</si>
  <si>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</si>
  <si>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</si>
  <si>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</si>
  <si>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</si>
  <si>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</si>
  <si>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</si>
  <si>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</si>
  <si>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</si>
  <si>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</si>
  <si>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</si>
  <si>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</si>
  <si>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</si>
  <si>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</si>
  <si>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</si>
  <si>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</si>
  <si>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</si>
  <si>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</si>
  <si>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</si>
  <si>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</si>
  <si>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</si>
  <si>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</si>
  <si>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</si>
  <si>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</si>
  <si>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</si>
  <si>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</si>
  <si>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</si>
  <si>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</si>
  <si>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</si>
  <si>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</si>
  <si>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</si>
  <si>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</si>
  <si>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</si>
  <si>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</si>
  <si>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</si>
  <si>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</si>
  <si>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</si>
  <si>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</si>
  <si>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</si>
  <si>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</si>
  <si>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</si>
  <si>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</si>
  <si>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</si>
  <si>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</si>
  <si>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</si>
  <si>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</si>
  <si>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</si>
  <si>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</si>
  <si>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</si>
  <si>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</si>
  <si>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</si>
  <si>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</si>
  <si>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</si>
  <si>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</si>
  <si>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</si>
  <si>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</si>
  <si>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</si>
  <si>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</si>
  <si>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</si>
  <si>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</si>
  <si>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</si>
  <si>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</si>
  <si>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</si>
  <si>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</si>
  <si>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</si>
  <si>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</si>
  <si>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</si>
  <si>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</si>
  <si>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</si>
  <si>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</si>
  <si>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</si>
  <si>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</si>
  <si>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</si>
  <si>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</si>
  <si>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</si>
  <si>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</si>
  <si>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</si>
  <si>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</si>
  <si>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</si>
  <si>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</si>
  <si>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</si>
  <si>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</si>
  <si>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</si>
  <si>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</si>
  <si>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</si>
  <si>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</si>
  <si>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</si>
  <si>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</si>
  <si>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</si>
  <si>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</si>
  <si>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</si>
  <si>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</si>
  <si>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</si>
  <si>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</si>
  <si>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</si>
  <si>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</si>
  <si>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</si>
  <si>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</si>
  <si>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</si>
  <si>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</si>
  <si>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</si>
  <si>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</si>
  <si>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</si>
  <si>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</si>
  <si>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</si>
  <si>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</si>
  <si>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</si>
  <si>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</si>
  <si>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</si>
  <si>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</si>
  <si>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</si>
  <si>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</si>
  <si>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</si>
  <si>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</si>
  <si>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</si>
  <si>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</si>
  <si>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</si>
  <si>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</si>
  <si>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</si>
  <si>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</si>
  <si>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</si>
  <si>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</si>
  <si>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</si>
  <si>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</si>
  <si>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</si>
  <si>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</si>
  <si>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</si>
  <si>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</si>
  <si>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</si>
  <si>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</si>
  <si>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</si>
  <si>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</si>
  <si>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</si>
  <si>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</si>
  <si>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</si>
  <si>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</si>
  <si>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</si>
  <si>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</si>
  <si>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</si>
  <si>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</si>
  <si>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</si>
  <si>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</si>
  <si>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</si>
  <si>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</si>
  <si>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</si>
  <si>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</si>
  <si>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</si>
  <si>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</si>
  <si>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</si>
  <si>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</si>
  <si>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</si>
  <si>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</si>
  <si>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</si>
  <si>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</si>
  <si>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</si>
  <si>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</si>
  <si>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</si>
  <si>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</si>
  <si>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03275329</t>
  </si>
  <si>
    <t>080031193</t>
  </si>
  <si>
    <t>55860335630</t>
  </si>
  <si>
    <t>VODOPRIVREDA ZAGREB D.D.</t>
  </si>
  <si>
    <t>ZAGREB</t>
  </si>
  <si>
    <t>PETROVARADINSKA 110</t>
  </si>
  <si>
    <t>GRAD ZAGREB</t>
  </si>
  <si>
    <t>NE</t>
  </si>
  <si>
    <t>4291</t>
  </si>
  <si>
    <t>Obveznik:VODOPRIVREDA ZAGREB D.D.</t>
  </si>
  <si>
    <t>Obveznik: VODOPRIVREDA ZAGREB D.D.</t>
  </si>
  <si>
    <t>vodoprivreda07@vzg.hr</t>
  </si>
  <si>
    <t>015631350</t>
  </si>
  <si>
    <t>vodoprivreda03@vzg.hr</t>
  </si>
  <si>
    <t>KLARIĆ MARIO</t>
  </si>
  <si>
    <t>stanje na dan 30.09.2011.</t>
  </si>
  <si>
    <t>u razdoblju 01.01.2011. do 30.09.2011.</t>
  </si>
  <si>
    <t>www.vzg.hr</t>
  </si>
  <si>
    <t>SAŠA MOLAN</t>
  </si>
  <si>
    <t>015631285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</si>
</sst>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10" fillId="0" borderId="17" xfId="52" applyFont="1" applyBorder="1" applyAlignment="1">
      <alignment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2" applyFont="1" applyBorder="1" applyAlignment="1">
      <alignment/>
      <protection/>
    </xf>
    <xf numFmtId="0" fontId="3" fillId="0" borderId="31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2" xfId="52" applyFont="1" applyBorder="1" applyAlignment="1" applyProtection="1">
      <alignment horizontal="center" vertical="top"/>
      <protection hidden="1"/>
    </xf>
    <xf numFmtId="0" fontId="3" fillId="0" borderId="32" xfId="52" applyFont="1" applyBorder="1" applyAlignment="1">
      <alignment horizontal="center"/>
      <protection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oprivreda07@vzg.hr" TargetMode="External" /><Relationship Id="rId2" Type="http://schemas.openxmlformats.org/officeDocument/2006/relationships/hyperlink" Target="mailto:vodoprivreda03@vzg.hr" TargetMode="External" /><Relationship Id="rId3" Type="http://schemas.openxmlformats.org/officeDocument/2006/relationships/hyperlink" Target="http://www.vz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34">
      <selection activeCell="C50" sqref="C50:I5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8" t="s">
        <v>248</v>
      </c>
      <c r="B1" s="128"/>
      <c r="C1" s="12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4" t="s">
        <v>249</v>
      </c>
      <c r="B2" s="155"/>
      <c r="C2" s="155"/>
      <c r="D2" s="156"/>
      <c r="E2" s="120">
        <v>40544</v>
      </c>
      <c r="F2" s="12"/>
      <c r="G2" s="13" t="s">
        <v>250</v>
      </c>
      <c r="H2" s="120">
        <v>40816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7" t="s">
        <v>317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0" t="s">
        <v>251</v>
      </c>
      <c r="B6" s="161"/>
      <c r="C6" s="152" t="s">
        <v>323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50" t="s">
        <v>252</v>
      </c>
      <c r="B8" s="151"/>
      <c r="C8" s="152" t="s">
        <v>324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65" t="s">
        <v>253</v>
      </c>
      <c r="B10" s="166"/>
      <c r="C10" s="152" t="s">
        <v>325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67"/>
      <c r="B11" s="166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0" t="s">
        <v>254</v>
      </c>
      <c r="B12" s="161"/>
      <c r="C12" s="162" t="s">
        <v>326</v>
      </c>
      <c r="D12" s="163"/>
      <c r="E12" s="163"/>
      <c r="F12" s="163"/>
      <c r="G12" s="163"/>
      <c r="H12" s="163"/>
      <c r="I12" s="164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0" t="s">
        <v>255</v>
      </c>
      <c r="B14" s="161"/>
      <c r="C14" s="168">
        <v>10000</v>
      </c>
      <c r="D14" s="169"/>
      <c r="E14" s="16"/>
      <c r="F14" s="162" t="s">
        <v>327</v>
      </c>
      <c r="G14" s="163"/>
      <c r="H14" s="163"/>
      <c r="I14" s="164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0" t="s">
        <v>256</v>
      </c>
      <c r="B16" s="161"/>
      <c r="C16" s="162" t="s">
        <v>328</v>
      </c>
      <c r="D16" s="163"/>
      <c r="E16" s="163"/>
      <c r="F16" s="163"/>
      <c r="G16" s="163"/>
      <c r="H16" s="163"/>
      <c r="I16" s="164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0" t="s">
        <v>257</v>
      </c>
      <c r="B18" s="161"/>
      <c r="C18" s="178" t="s">
        <v>334</v>
      </c>
      <c r="D18" s="179"/>
      <c r="E18" s="179"/>
      <c r="F18" s="179"/>
      <c r="G18" s="179"/>
      <c r="H18" s="179"/>
      <c r="I18" s="14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0" t="s">
        <v>258</v>
      </c>
      <c r="B20" s="161"/>
      <c r="C20" s="178" t="s">
        <v>340</v>
      </c>
      <c r="D20" s="179"/>
      <c r="E20" s="179"/>
      <c r="F20" s="179"/>
      <c r="G20" s="179"/>
      <c r="H20" s="179"/>
      <c r="I20" s="14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0" t="s">
        <v>259</v>
      </c>
      <c r="B22" s="161"/>
      <c r="C22" s="121">
        <v>133</v>
      </c>
      <c r="D22" s="162" t="s">
        <v>327</v>
      </c>
      <c r="E22" s="173"/>
      <c r="F22" s="174"/>
      <c r="G22" s="160"/>
      <c r="H22" s="14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0" t="s">
        <v>260</v>
      </c>
      <c r="B24" s="161"/>
      <c r="C24" s="121">
        <v>21</v>
      </c>
      <c r="D24" s="162" t="s">
        <v>329</v>
      </c>
      <c r="E24" s="173"/>
      <c r="F24" s="173"/>
      <c r="G24" s="174"/>
      <c r="H24" s="51" t="s">
        <v>261</v>
      </c>
      <c r="I24" s="122">
        <v>341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0" t="s">
        <v>262</v>
      </c>
      <c r="B26" s="161"/>
      <c r="C26" s="123" t="s">
        <v>330</v>
      </c>
      <c r="D26" s="25"/>
      <c r="E26" s="33"/>
      <c r="F26" s="24"/>
      <c r="G26" s="145" t="s">
        <v>263</v>
      </c>
      <c r="H26" s="161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46" t="s">
        <v>265</v>
      </c>
      <c r="F28" s="147"/>
      <c r="G28" s="147"/>
      <c r="H28" s="148" t="s">
        <v>266</v>
      </c>
      <c r="I28" s="149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0"/>
      <c r="B30" s="171"/>
      <c r="C30" s="171"/>
      <c r="D30" s="172"/>
      <c r="E30" s="170"/>
      <c r="F30" s="171"/>
      <c r="G30" s="171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80"/>
      <c r="E31" s="180"/>
      <c r="F31" s="180"/>
      <c r="G31" s="181"/>
      <c r="H31" s="16"/>
      <c r="I31" s="101"/>
      <c r="J31" s="10"/>
      <c r="K31" s="10"/>
      <c r="L31" s="10"/>
    </row>
    <row r="32" spans="1:12" ht="12.75">
      <c r="A32" s="170"/>
      <c r="B32" s="171"/>
      <c r="C32" s="171"/>
      <c r="D32" s="172"/>
      <c r="E32" s="170"/>
      <c r="F32" s="171"/>
      <c r="G32" s="171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0"/>
      <c r="B34" s="171"/>
      <c r="C34" s="171"/>
      <c r="D34" s="172"/>
      <c r="E34" s="170"/>
      <c r="F34" s="171"/>
      <c r="G34" s="171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0"/>
      <c r="B36" s="171"/>
      <c r="C36" s="171"/>
      <c r="D36" s="172"/>
      <c r="E36" s="170"/>
      <c r="F36" s="171"/>
      <c r="G36" s="171"/>
      <c r="H36" s="152"/>
      <c r="I36" s="153"/>
      <c r="J36" s="10"/>
      <c r="K36" s="10"/>
      <c r="L36" s="10"/>
    </row>
    <row r="37" spans="1:12" ht="12.75">
      <c r="A37" s="103"/>
      <c r="B37" s="30"/>
      <c r="C37" s="130"/>
      <c r="D37" s="131"/>
      <c r="E37" s="16"/>
      <c r="F37" s="130"/>
      <c r="G37" s="131"/>
      <c r="H37" s="16"/>
      <c r="I37" s="95"/>
      <c r="J37" s="10"/>
      <c r="K37" s="10"/>
      <c r="L37" s="10"/>
    </row>
    <row r="38" spans="1:12" ht="12.75">
      <c r="A38" s="170"/>
      <c r="B38" s="171"/>
      <c r="C38" s="171"/>
      <c r="D38" s="172"/>
      <c r="E38" s="170"/>
      <c r="F38" s="171"/>
      <c r="G38" s="171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0"/>
      <c r="B40" s="171"/>
      <c r="C40" s="171"/>
      <c r="D40" s="172"/>
      <c r="E40" s="170"/>
      <c r="F40" s="171"/>
      <c r="G40" s="171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65" t="s">
        <v>267</v>
      </c>
      <c r="B44" s="129"/>
      <c r="C44" s="152"/>
      <c r="D44" s="153"/>
      <c r="E44" s="26"/>
      <c r="F44" s="162"/>
      <c r="G44" s="171"/>
      <c r="H44" s="171"/>
      <c r="I44" s="172"/>
      <c r="J44" s="10"/>
      <c r="K44" s="10"/>
      <c r="L44" s="10"/>
    </row>
    <row r="45" spans="1:12" ht="12.75">
      <c r="A45" s="103"/>
      <c r="B45" s="30"/>
      <c r="C45" s="130"/>
      <c r="D45" s="131"/>
      <c r="E45" s="16"/>
      <c r="F45" s="130"/>
      <c r="G45" s="132"/>
      <c r="H45" s="35"/>
      <c r="I45" s="107"/>
      <c r="J45" s="10"/>
      <c r="K45" s="10"/>
      <c r="L45" s="10"/>
    </row>
    <row r="46" spans="1:12" ht="12.75">
      <c r="A46" s="165" t="s">
        <v>268</v>
      </c>
      <c r="B46" s="129"/>
      <c r="C46" s="162" t="s">
        <v>341</v>
      </c>
      <c r="D46" s="133"/>
      <c r="E46" s="133"/>
      <c r="F46" s="133"/>
      <c r="G46" s="133"/>
      <c r="H46" s="133"/>
      <c r="I46" s="134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65" t="s">
        <v>270</v>
      </c>
      <c r="B48" s="129"/>
      <c r="C48" s="135" t="s">
        <v>342</v>
      </c>
      <c r="D48" s="136"/>
      <c r="E48" s="137"/>
      <c r="F48" s="16"/>
      <c r="G48" s="51" t="s">
        <v>271</v>
      </c>
      <c r="H48" s="135" t="s">
        <v>335</v>
      </c>
      <c r="I48" s="13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65" t="s">
        <v>257</v>
      </c>
      <c r="B50" s="129"/>
      <c r="C50" s="184" t="s">
        <v>336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0" t="s">
        <v>272</v>
      </c>
      <c r="B52" s="161"/>
      <c r="C52" s="135" t="s">
        <v>337</v>
      </c>
      <c r="D52" s="136"/>
      <c r="E52" s="136"/>
      <c r="F52" s="136"/>
      <c r="G52" s="136"/>
      <c r="H52" s="136"/>
      <c r="I52" s="164"/>
      <c r="J52" s="10"/>
      <c r="K52" s="10"/>
      <c r="L52" s="10"/>
    </row>
    <row r="53" spans="1:12" ht="12.75">
      <c r="A53" s="108"/>
      <c r="B53" s="20"/>
      <c r="C53" s="140" t="s">
        <v>273</v>
      </c>
      <c r="D53" s="140"/>
      <c r="E53" s="140"/>
      <c r="F53" s="140"/>
      <c r="G53" s="140"/>
      <c r="H53" s="14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1" t="s">
        <v>277</v>
      </c>
      <c r="H62" s="142"/>
      <c r="I62" s="13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D31:G3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A34:D34"/>
    <mergeCell ref="E34:G34"/>
    <mergeCell ref="H34:I34"/>
    <mergeCell ref="A36:D36"/>
    <mergeCell ref="E36:G36"/>
    <mergeCell ref="H36:I36"/>
    <mergeCell ref="E28:G28"/>
    <mergeCell ref="H28:I28"/>
    <mergeCell ref="E40:G40"/>
    <mergeCell ref="H40:I40"/>
    <mergeCell ref="A22:B22"/>
    <mergeCell ref="D22:F22"/>
    <mergeCell ref="G22:H22"/>
    <mergeCell ref="G26:H2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30:D30"/>
    <mergeCell ref="E30:G30"/>
    <mergeCell ref="H30:I30"/>
    <mergeCell ref="A28:D2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odoprivreda07@vzg.hr"/>
    <hyperlink ref="C50" r:id="rId2" display="vodoprivreda03@vzg.hr"/>
    <hyperlink ref="C20" r:id="rId3" display="www.vzg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K111" sqref="K111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338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332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59</v>
      </c>
      <c r="B4" s="229"/>
      <c r="C4" s="229"/>
      <c r="D4" s="229"/>
      <c r="E4" s="229"/>
      <c r="F4" s="229"/>
      <c r="G4" s="229"/>
      <c r="H4" s="230"/>
      <c r="I4" s="58" t="s">
        <v>278</v>
      </c>
      <c r="J4" s="59" t="s">
        <v>319</v>
      </c>
      <c r="K4" s="60" t="s">
        <v>320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22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3">
        <f>J9+J16+J26+J35+J39</f>
        <v>133675815</v>
      </c>
      <c r="K8" s="53">
        <f>K9+K16+K26+K35+K39</f>
        <v>131696682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108334</v>
      </c>
      <c r="K9" s="53">
        <f>SUM(K10:K15)</f>
        <v>64439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108334</v>
      </c>
      <c r="K11" s="7">
        <v>64439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126963416</v>
      </c>
      <c r="K16" s="53">
        <f>SUM(K17:K25)</f>
        <v>125028178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114082165</v>
      </c>
      <c r="K17" s="7">
        <v>114082165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8342784</v>
      </c>
      <c r="K18" s="7">
        <v>7655916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241735</v>
      </c>
      <c r="K19" s="7">
        <v>155489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4282648</v>
      </c>
      <c r="K20" s="7">
        <v>3044346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14084</v>
      </c>
      <c r="K22" s="7">
        <v>36031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>
        <v>54231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6416709</v>
      </c>
      <c r="K26" s="53">
        <f>SUM(K27:K34)</f>
        <v>6416709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5276029</v>
      </c>
      <c r="K27" s="7">
        <v>5276029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1140680</v>
      </c>
      <c r="K31" s="7">
        <v>1140680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187356</v>
      </c>
      <c r="K35" s="53">
        <f>SUM(K36:K38)</f>
        <v>187356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187356</v>
      </c>
      <c r="K37" s="7">
        <v>187356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53">
        <f>J41+J49+J56+J64</f>
        <v>42022912</v>
      </c>
      <c r="K40" s="53">
        <f>K41+K49+K56+K64</f>
        <v>14075338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1421808</v>
      </c>
      <c r="K41" s="53">
        <f>SUM(K42:K48)</f>
        <v>1475073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1417880</v>
      </c>
      <c r="K42" s="7">
        <v>1425319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3928</v>
      </c>
      <c r="K46" s="7">
        <v>49754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8540642</v>
      </c>
      <c r="K49" s="53">
        <f>SUM(K50:K55)</f>
        <v>5085473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8102494</v>
      </c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159916</v>
      </c>
      <c r="K51" s="7">
        <v>4899518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17894</v>
      </c>
      <c r="K53" s="7">
        <v>15269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216881</v>
      </c>
      <c r="K54" s="7">
        <v>145885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43457</v>
      </c>
      <c r="K55" s="7">
        <v>24801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140000</v>
      </c>
      <c r="K56" s="53">
        <f>SUM(K57:K63)</f>
        <v>1263430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140000</v>
      </c>
      <c r="K62" s="7">
        <v>1263430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31920462</v>
      </c>
      <c r="K64" s="7">
        <v>6251362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1690883</v>
      </c>
      <c r="K65" s="7"/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53">
        <f>J7+J8+J40+J65</f>
        <v>177389610</v>
      </c>
      <c r="K66" s="53">
        <f>K7+K8+K40+K65</f>
        <v>145772020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200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22"/>
      <c r="I69" s="3">
        <v>62</v>
      </c>
      <c r="J69" s="54">
        <f>J70+J71+J72+J78+J79+J82+J85</f>
        <v>107296319</v>
      </c>
      <c r="K69" s="54">
        <f>K70+K71+K72+K78+K79+K82+K85</f>
        <v>87497020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39544900</v>
      </c>
      <c r="K70" s="7">
        <v>39544900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34068</v>
      </c>
      <c r="K72" s="53">
        <f>K73+K74-K75+K76+K77</f>
        <v>34068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34068</v>
      </c>
      <c r="K73" s="7">
        <v>34068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54783009</v>
      </c>
      <c r="K78" s="7">
        <v>54783009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647292</v>
      </c>
      <c r="K79" s="53">
        <f>K80-K81</f>
        <v>12934342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647292</v>
      </c>
      <c r="K80" s="7">
        <v>12934342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12287050</v>
      </c>
      <c r="K82" s="53">
        <f>K83-K84</f>
        <v>-19799299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12287050</v>
      </c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>
        <v>19799299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3">
        <f>SUM(J87:J89)</f>
        <v>21176430</v>
      </c>
      <c r="K86" s="53">
        <f>SUM(K87:K89)</f>
        <v>20534868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1022064</v>
      </c>
      <c r="K87" s="7">
        <v>833599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20154366</v>
      </c>
      <c r="K89" s="7">
        <v>19701269</v>
      </c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3">
        <f>SUM(J91:J99)</f>
        <v>2042510</v>
      </c>
      <c r="K90" s="53">
        <f>SUM(K91:K99)</f>
        <v>2042510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580933</v>
      </c>
      <c r="K93" s="7">
        <v>580933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1461577</v>
      </c>
      <c r="K98" s="7">
        <v>1461577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3">
        <f>SUM(J101:J112)</f>
        <v>46491114</v>
      </c>
      <c r="K100" s="53">
        <f>SUM(K101:K112)</f>
        <v>33767390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>
        <v>186702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19322142</v>
      </c>
      <c r="K102" s="7">
        <v>19165025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366905</v>
      </c>
      <c r="K103" s="7">
        <v>91726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16584771</v>
      </c>
      <c r="K105" s="7">
        <v>10132802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1765445</v>
      </c>
      <c r="K108" s="7">
        <v>1931850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4965900</v>
      </c>
      <c r="K109" s="7">
        <v>1290570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3485951</v>
      </c>
      <c r="K112" s="7">
        <v>968715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383237</v>
      </c>
      <c r="K113" s="7">
        <v>1930232</v>
      </c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3">
        <f>J69+J86+J90+J100+J113</f>
        <v>177389610</v>
      </c>
      <c r="K114" s="53">
        <f>K69+K86+K90+K100+K113</f>
        <v>145772020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/>
      <c r="K115" s="8"/>
    </row>
    <row r="116" spans="1:11" ht="12.75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190" t="s">
        <v>9</v>
      </c>
      <c r="B119" s="191"/>
      <c r="C119" s="191"/>
      <c r="D119" s="191"/>
      <c r="E119" s="191"/>
      <c r="F119" s="191"/>
      <c r="G119" s="191"/>
      <c r="H119" s="192"/>
      <c r="I119" s="4">
        <v>110</v>
      </c>
      <c r="J119" s="8"/>
      <c r="K119" s="8"/>
    </row>
    <row r="120" spans="1:11" ht="12.75">
      <c r="A120" s="193" t="s">
        <v>311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5:H105"/>
    <mergeCell ref="A106:H106"/>
    <mergeCell ref="A107:H107"/>
    <mergeCell ref="A108:H108"/>
    <mergeCell ref="A109:H109"/>
    <mergeCell ref="A110:H110"/>
    <mergeCell ref="A113:H113"/>
    <mergeCell ref="A114:H114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L61" sqref="L6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339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22"/>
      <c r="I7" s="3">
        <v>111</v>
      </c>
      <c r="J7" s="54">
        <f>SUM(J8:J9)</f>
        <v>33523652</v>
      </c>
      <c r="K7" s="54">
        <f>SUM(K8:K9)</f>
        <v>18527369</v>
      </c>
      <c r="L7" s="54">
        <f>SUM(L8:L9)</f>
        <v>17675008</v>
      </c>
      <c r="M7" s="54">
        <f>SUM(M8:M9)</f>
        <v>13586731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33217607</v>
      </c>
      <c r="K8" s="7">
        <v>18398355</v>
      </c>
      <c r="L8" s="7">
        <v>17437809</v>
      </c>
      <c r="M8" s="7">
        <v>13522083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306045</v>
      </c>
      <c r="K9" s="7">
        <v>129014</v>
      </c>
      <c r="L9" s="7">
        <v>237199</v>
      </c>
      <c r="M9" s="7">
        <v>64648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3">
        <f>J11+J12+J16+J20+J21+J22+J25+J26</f>
        <v>46566633</v>
      </c>
      <c r="K10" s="53">
        <f>K11+K12+K16+K20+K21+K22+K25+K26</f>
        <v>18251469</v>
      </c>
      <c r="L10" s="53">
        <f>L11+L12+L16+L20+L21+L22+L25+L26</f>
        <v>47103202</v>
      </c>
      <c r="M10" s="53">
        <f>M11+M12+M16+M20+M21+M22+M25+M26</f>
        <v>16323892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/>
      <c r="K11" s="7"/>
      <c r="L11" s="7"/>
      <c r="M11" s="7"/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3">
        <f>SUM(J13:J15)</f>
        <v>13585472</v>
      </c>
      <c r="K12" s="53">
        <f>SUM(K13:K15)</f>
        <v>6622927</v>
      </c>
      <c r="L12" s="53">
        <f>SUM(L13:L15)</f>
        <v>17008168</v>
      </c>
      <c r="M12" s="53">
        <f>SUM(M13:M15)</f>
        <v>5554551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10757777</v>
      </c>
      <c r="K13" s="7">
        <v>5376046</v>
      </c>
      <c r="L13" s="7">
        <v>11931860</v>
      </c>
      <c r="M13" s="7">
        <v>4765627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2827695</v>
      </c>
      <c r="K15" s="7">
        <v>1246881</v>
      </c>
      <c r="L15" s="7">
        <v>5076308</v>
      </c>
      <c r="M15" s="7">
        <v>788924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3">
        <f>SUM(J17:J19)</f>
        <v>25210732</v>
      </c>
      <c r="K16" s="53">
        <f>SUM(K17:K19)</f>
        <v>9087452</v>
      </c>
      <c r="L16" s="53">
        <f>SUM(L17:L19)</f>
        <v>23332640</v>
      </c>
      <c r="M16" s="53">
        <f>SUM(M17:M19)</f>
        <v>8021371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15283408</v>
      </c>
      <c r="K17" s="7">
        <v>5517574</v>
      </c>
      <c r="L17" s="7">
        <v>14662690</v>
      </c>
      <c r="M17" s="7">
        <v>5028084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6227446</v>
      </c>
      <c r="K18" s="7">
        <v>2236222</v>
      </c>
      <c r="L18" s="7">
        <v>5245696</v>
      </c>
      <c r="M18" s="7">
        <v>1816085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3699878</v>
      </c>
      <c r="K19" s="7">
        <v>1333656</v>
      </c>
      <c r="L19" s="7">
        <v>3424254</v>
      </c>
      <c r="M19" s="7">
        <v>1177202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2417496</v>
      </c>
      <c r="K20" s="7">
        <v>754368</v>
      </c>
      <c r="L20" s="7">
        <v>2119543</v>
      </c>
      <c r="M20" s="7">
        <v>703295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5178122</v>
      </c>
      <c r="K21" s="7">
        <v>1629777</v>
      </c>
      <c r="L21" s="7">
        <v>4586835</v>
      </c>
      <c r="M21" s="7">
        <v>1993882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/>
      <c r="K25" s="7"/>
      <c r="L25" s="7"/>
      <c r="M25" s="7"/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174811</v>
      </c>
      <c r="K26" s="7">
        <v>156945</v>
      </c>
      <c r="L26" s="7">
        <v>56016</v>
      </c>
      <c r="M26" s="7">
        <v>50793</v>
      </c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3">
        <f>SUM(J28:J32)</f>
        <v>11551732</v>
      </c>
      <c r="K27" s="53">
        <f>SUM(K28:K32)</f>
        <v>2656</v>
      </c>
      <c r="L27" s="53">
        <f>SUM(L28:L32)</f>
        <v>10626238</v>
      </c>
      <c r="M27" s="53">
        <f>SUM(M28:M32)</f>
        <v>4852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v>11544985</v>
      </c>
      <c r="K28" s="7"/>
      <c r="L28" s="7">
        <v>10610487</v>
      </c>
      <c r="M28" s="7"/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6747</v>
      </c>
      <c r="K29" s="7">
        <v>2656</v>
      </c>
      <c r="L29" s="7">
        <v>15751</v>
      </c>
      <c r="M29" s="7">
        <v>4852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/>
      <c r="M31" s="7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/>
      <c r="M32" s="7"/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3">
        <f>SUM(J34:J37)</f>
        <v>856993</v>
      </c>
      <c r="K33" s="53">
        <f>SUM(K34:K37)</f>
        <v>226461</v>
      </c>
      <c r="L33" s="53">
        <f>SUM(L34:L37)</f>
        <v>997343</v>
      </c>
      <c r="M33" s="53">
        <f>SUM(M34:M37)</f>
        <v>316184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336575</v>
      </c>
      <c r="K34" s="7">
        <v>113425</v>
      </c>
      <c r="L34" s="7">
        <v>311370</v>
      </c>
      <c r="M34" s="7">
        <v>88219</v>
      </c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520418</v>
      </c>
      <c r="K35" s="7">
        <v>113036</v>
      </c>
      <c r="L35" s="7">
        <v>685973</v>
      </c>
      <c r="M35" s="7">
        <v>227965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/>
      <c r="M36" s="7"/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/>
      <c r="K37" s="7"/>
      <c r="L37" s="7"/>
      <c r="M37" s="7"/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3">
        <f>J7+J27+J38+J40</f>
        <v>45075384</v>
      </c>
      <c r="K42" s="53">
        <f>K7+K27+K38+K40</f>
        <v>18530025</v>
      </c>
      <c r="L42" s="53">
        <f>L7+L27+L38+L40</f>
        <v>28301246</v>
      </c>
      <c r="M42" s="53">
        <f>M7+M27+M38+M40</f>
        <v>13591583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3">
        <f>J10+J33+J39+J41</f>
        <v>47423626</v>
      </c>
      <c r="K43" s="53">
        <f>K10+K33+K39+K41</f>
        <v>18477930</v>
      </c>
      <c r="L43" s="53">
        <f>L10+L33+L39+L41</f>
        <v>48100545</v>
      </c>
      <c r="M43" s="53">
        <f>M10+M33+M39+M41</f>
        <v>16640076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3">
        <f>J42-J43</f>
        <v>-2348242</v>
      </c>
      <c r="K44" s="53">
        <f>K42-K43</f>
        <v>52095</v>
      </c>
      <c r="L44" s="53">
        <f>L42-L43</f>
        <v>-19799299</v>
      </c>
      <c r="M44" s="53">
        <f>M42-M43</f>
        <v>-3048493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52095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2348242</v>
      </c>
      <c r="K46" s="53">
        <f>IF(K43&gt;K42,K43-K42,0)</f>
        <v>0</v>
      </c>
      <c r="L46" s="53">
        <f>IF(L43&gt;L42,L43-L42,0)</f>
        <v>19799299</v>
      </c>
      <c r="M46" s="53">
        <f>IF(M43&gt;M42,M43-M42,0)</f>
        <v>3048493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/>
      <c r="K47" s="7"/>
      <c r="L47" s="7"/>
      <c r="M47" s="7"/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3">
        <f>J44-J47</f>
        <v>-2348242</v>
      </c>
      <c r="K48" s="53">
        <f>K44-K47</f>
        <v>52095</v>
      </c>
      <c r="L48" s="53">
        <f>L44-L47</f>
        <v>-19799299</v>
      </c>
      <c r="M48" s="53">
        <f>M44-M47</f>
        <v>-3048493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52095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2348242</v>
      </c>
      <c r="K50" s="61">
        <f>IF(K48&lt;0,-K48,0)</f>
        <v>0</v>
      </c>
      <c r="L50" s="61">
        <f>IF(L48&lt;0,-L48,0)</f>
        <v>19799299</v>
      </c>
      <c r="M50" s="61">
        <f>IF(M48&lt;0,-M48,0)</f>
        <v>3048493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22"/>
      <c r="I56" s="9">
        <v>157</v>
      </c>
      <c r="J56" s="6">
        <v>-2348242</v>
      </c>
      <c r="K56" s="6">
        <v>52095</v>
      </c>
      <c r="L56" s="6">
        <v>-19799299</v>
      </c>
      <c r="M56" s="6">
        <v>-3048493</v>
      </c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1">
        <f>J56+J66</f>
        <v>-2348242</v>
      </c>
      <c r="K67" s="61">
        <f>K56+K66</f>
        <v>52095</v>
      </c>
      <c r="L67" s="61">
        <f>L56+L66</f>
        <v>-19799299</v>
      </c>
      <c r="M67" s="61">
        <f>M56+M66</f>
        <v>-3048493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40:H40"/>
    <mergeCell ref="A41:H41"/>
    <mergeCell ref="A26:H26"/>
    <mergeCell ref="A27:H27"/>
    <mergeCell ref="A28:H28"/>
    <mergeCell ref="A29:H29"/>
    <mergeCell ref="A30:H30"/>
    <mergeCell ref="A31:H31"/>
    <mergeCell ref="A42:H42"/>
    <mergeCell ref="A32:H32"/>
    <mergeCell ref="A33:H33"/>
    <mergeCell ref="A34:H34"/>
    <mergeCell ref="A35:H35"/>
    <mergeCell ref="A36:H36"/>
    <mergeCell ref="A37:H37"/>
    <mergeCell ref="A38:H38"/>
    <mergeCell ref="A39:H39"/>
    <mergeCell ref="A43:H43"/>
    <mergeCell ref="A44:H44"/>
    <mergeCell ref="A45:H45"/>
    <mergeCell ref="A51:M51"/>
    <mergeCell ref="A50:H50"/>
    <mergeCell ref="A46:H46"/>
    <mergeCell ref="A47:H47"/>
    <mergeCell ref="A48:H48"/>
    <mergeCell ref="A49:H49"/>
    <mergeCell ref="A52:H52"/>
    <mergeCell ref="A53:H53"/>
    <mergeCell ref="A54:H54"/>
    <mergeCell ref="A56:H56"/>
    <mergeCell ref="A55:M55"/>
    <mergeCell ref="A64:H64"/>
    <mergeCell ref="A70:H70"/>
    <mergeCell ref="A58:H58"/>
    <mergeCell ref="A59:H59"/>
    <mergeCell ref="A60:H60"/>
    <mergeCell ref="A61:H61"/>
    <mergeCell ref="A63:H63"/>
    <mergeCell ref="A57:H57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7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00" t="s">
        <v>159</v>
      </c>
      <c r="B21" s="201"/>
      <c r="C21" s="201"/>
      <c r="D21" s="201"/>
      <c r="E21" s="201"/>
      <c r="F21" s="201"/>
      <c r="G21" s="201"/>
      <c r="H21" s="201"/>
      <c r="I21" s="252"/>
      <c r="J21" s="252"/>
      <c r="K21" s="253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00" t="s">
        <v>160</v>
      </c>
      <c r="B34" s="201"/>
      <c r="C34" s="201"/>
      <c r="D34" s="201"/>
      <c r="E34" s="201"/>
      <c r="F34" s="201"/>
      <c r="G34" s="201"/>
      <c r="H34" s="201"/>
      <c r="I34" s="252"/>
      <c r="J34" s="252"/>
      <c r="K34" s="253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/>
      <c r="K49" s="7"/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190" t="s">
        <v>177</v>
      </c>
      <c r="B52" s="191"/>
      <c r="C52" s="191"/>
      <c r="D52" s="191"/>
      <c r="E52" s="191"/>
      <c r="F52" s="191"/>
      <c r="G52" s="191"/>
      <c r="H52" s="191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33:H33"/>
    <mergeCell ref="A34:K34"/>
    <mergeCell ref="A35:H35"/>
    <mergeCell ref="A36:H36"/>
    <mergeCell ref="A29:H29"/>
    <mergeCell ref="A30:H30"/>
    <mergeCell ref="A31:H31"/>
    <mergeCell ref="A32:H32"/>
    <mergeCell ref="A37:H37"/>
    <mergeCell ref="A38:H38"/>
    <mergeCell ref="A39:H39"/>
    <mergeCell ref="A40:H40"/>
    <mergeCell ref="A41:H41"/>
    <mergeCell ref="A42:H42"/>
    <mergeCell ref="A45:H45"/>
    <mergeCell ref="A46:H46"/>
    <mergeCell ref="A43:H43"/>
    <mergeCell ref="A44:H44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339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332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37716731</v>
      </c>
      <c r="K7" s="7">
        <v>27837739</v>
      </c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34574</v>
      </c>
      <c r="K9" s="7">
        <v>14600</v>
      </c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>
        <v>3997</v>
      </c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734811</v>
      </c>
      <c r="K11" s="7">
        <v>2428950</v>
      </c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4">
        <f>SUM(J7:J11)</f>
        <v>38486116</v>
      </c>
      <c r="K12" s="53">
        <f>SUM(K7:K11)</f>
        <v>30285286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>
        <v>17389701</v>
      </c>
      <c r="K13" s="7">
        <v>30170690</v>
      </c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27610330</v>
      </c>
      <c r="K14" s="7">
        <v>26154861</v>
      </c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330795</v>
      </c>
      <c r="K15" s="7">
        <v>801403</v>
      </c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538682</v>
      </c>
      <c r="K16" s="7">
        <v>1622499</v>
      </c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3743820</v>
      </c>
      <c r="K17" s="7">
        <v>4651011</v>
      </c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>
        <v>403818</v>
      </c>
      <c r="K18" s="7">
        <v>2419599</v>
      </c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SUM(J13:J18)</f>
        <v>50017146</v>
      </c>
      <c r="K19" s="53">
        <f>SUM(K13:K18)</f>
        <v>65820063</v>
      </c>
    </row>
    <row r="20" spans="1:11" ht="12.75">
      <c r="A20" s="211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11531030</v>
      </c>
      <c r="K21" s="53">
        <f>IF(K19&gt;K12,K19-K12,0)</f>
        <v>35534777</v>
      </c>
    </row>
    <row r="22" spans="1:11" ht="12.75">
      <c r="A22" s="200" t="s">
        <v>159</v>
      </c>
      <c r="B22" s="201"/>
      <c r="C22" s="201"/>
      <c r="D22" s="201"/>
      <c r="E22" s="201"/>
      <c r="F22" s="201"/>
      <c r="G22" s="201"/>
      <c r="H22" s="201"/>
      <c r="I22" s="252"/>
      <c r="J22" s="252"/>
      <c r="K22" s="253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29275</v>
      </c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9107</v>
      </c>
      <c r="K25" s="7">
        <v>45849</v>
      </c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11083185</v>
      </c>
      <c r="K26" s="7">
        <v>10610487</v>
      </c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4">
        <f>SUM(J23:J27)</f>
        <v>11121567</v>
      </c>
      <c r="K28" s="53">
        <f>SUM(K23:K27)</f>
        <v>10656336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156906</v>
      </c>
      <c r="K29" s="7">
        <v>172157</v>
      </c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SUM(J29:J31)</f>
        <v>156906</v>
      </c>
      <c r="K32" s="53">
        <f>SUM(K29:K31)</f>
        <v>172157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IF(J28&gt;J32,J28-J32,0)</f>
        <v>10964661</v>
      </c>
      <c r="K33" s="53">
        <f>IF(K28&gt;K32,K28-K32,0)</f>
        <v>10484179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0" t="s">
        <v>160</v>
      </c>
      <c r="B35" s="201"/>
      <c r="C35" s="201"/>
      <c r="D35" s="201"/>
      <c r="E35" s="201"/>
      <c r="F35" s="201"/>
      <c r="G35" s="201"/>
      <c r="H35" s="201"/>
      <c r="I35" s="252">
        <v>0</v>
      </c>
      <c r="J35" s="252"/>
      <c r="K35" s="253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23299</v>
      </c>
      <c r="K37" s="7">
        <v>27784</v>
      </c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4">
        <f>SUM(J36:J38)</f>
        <v>23299</v>
      </c>
      <c r="K39" s="53">
        <f>SUM(K36:K38)</f>
        <v>27784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275179</v>
      </c>
      <c r="K40" s="7">
        <v>275179</v>
      </c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289432</v>
      </c>
      <c r="K42" s="7">
        <v>371107</v>
      </c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SUM(J40:J44)</f>
        <v>564611</v>
      </c>
      <c r="K45" s="53">
        <f>SUM(K40:K44)</f>
        <v>646286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IF(J45&gt;J39,J45-J39,0)</f>
        <v>541312</v>
      </c>
      <c r="K47" s="53">
        <f>IF(K45&gt;K39,K45-K39,0)</f>
        <v>618502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4">
        <f>IF(J21-J20+J34-J33+J47-J46&gt;0,J21-J20+J34-J33+J47-J46,0)</f>
        <v>1107681</v>
      </c>
      <c r="K49" s="53">
        <f>IF(K21-K20+K34-K33+K47-K46&gt;0,K21-K20+K34-K33+K47-K46,0)</f>
        <v>25669100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>
        <v>14112088</v>
      </c>
      <c r="K50" s="7">
        <v>31920462</v>
      </c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>
        <v>1107681</v>
      </c>
      <c r="K52" s="7">
        <v>25669100</v>
      </c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13004407</v>
      </c>
      <c r="K53" s="61">
        <f>K50+K51-K52</f>
        <v>6251362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37:H37"/>
    <mergeCell ref="A38:H38"/>
    <mergeCell ref="A39:H39"/>
    <mergeCell ref="A40:H40"/>
    <mergeCell ref="A41:H41"/>
    <mergeCell ref="A42:H42"/>
    <mergeCell ref="A45:H45"/>
    <mergeCell ref="A46:H46"/>
    <mergeCell ref="A43:H43"/>
    <mergeCell ref="A44:H44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1" sqref="J1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70" t="s">
        <v>282</v>
      </c>
      <c r="D2" s="270"/>
      <c r="E2" s="77">
        <v>40544</v>
      </c>
      <c r="F2" s="43" t="s">
        <v>250</v>
      </c>
      <c r="G2" s="271">
        <v>40816</v>
      </c>
      <c r="H2" s="272"/>
      <c r="I2" s="74"/>
      <c r="J2" s="74"/>
      <c r="K2" s="74"/>
      <c r="L2" s="78"/>
    </row>
    <row r="3" spans="1:11" ht="23.25">
      <c r="A3" s="273" t="s">
        <v>59</v>
      </c>
      <c r="B3" s="273"/>
      <c r="C3" s="273"/>
      <c r="D3" s="273"/>
      <c r="E3" s="273"/>
      <c r="F3" s="273"/>
      <c r="G3" s="273"/>
      <c r="H3" s="273"/>
      <c r="I3" s="81" t="s">
        <v>305</v>
      </c>
      <c r="J3" s="82" t="s">
        <v>150</v>
      </c>
      <c r="K3" s="82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68" t="s">
        <v>285</v>
      </c>
      <c r="B5" s="269"/>
      <c r="C5" s="269"/>
      <c r="D5" s="269"/>
      <c r="E5" s="269"/>
      <c r="F5" s="269"/>
      <c r="G5" s="269"/>
      <c r="H5" s="269"/>
      <c r="I5" s="44">
        <v>1</v>
      </c>
      <c r="J5" s="45">
        <v>39544900</v>
      </c>
      <c r="K5" s="45">
        <v>39544900</v>
      </c>
    </row>
    <row r="6" spans="1:11" ht="12.75">
      <c r="A6" s="268" t="s">
        <v>286</v>
      </c>
      <c r="B6" s="269"/>
      <c r="C6" s="269"/>
      <c r="D6" s="269"/>
      <c r="E6" s="269"/>
      <c r="F6" s="269"/>
      <c r="G6" s="269"/>
      <c r="H6" s="269"/>
      <c r="I6" s="44">
        <v>2</v>
      </c>
      <c r="J6" s="46"/>
      <c r="K6" s="46"/>
    </row>
    <row r="7" spans="1:11" ht="12.75">
      <c r="A7" s="268" t="s">
        <v>287</v>
      </c>
      <c r="B7" s="269"/>
      <c r="C7" s="269"/>
      <c r="D7" s="269"/>
      <c r="E7" s="269"/>
      <c r="F7" s="269"/>
      <c r="G7" s="269"/>
      <c r="H7" s="269"/>
      <c r="I7" s="44">
        <v>3</v>
      </c>
      <c r="J7" s="46">
        <v>34068</v>
      </c>
      <c r="K7" s="46">
        <v>34068</v>
      </c>
    </row>
    <row r="8" spans="1:11" ht="12.75">
      <c r="A8" s="268" t="s">
        <v>288</v>
      </c>
      <c r="B8" s="269"/>
      <c r="C8" s="269"/>
      <c r="D8" s="269"/>
      <c r="E8" s="269"/>
      <c r="F8" s="269"/>
      <c r="G8" s="269"/>
      <c r="H8" s="269"/>
      <c r="I8" s="44">
        <v>4</v>
      </c>
      <c r="J8" s="46">
        <v>647292</v>
      </c>
      <c r="K8" s="46">
        <v>12934342</v>
      </c>
    </row>
    <row r="9" spans="1:11" ht="12.75">
      <c r="A9" s="268" t="s">
        <v>289</v>
      </c>
      <c r="B9" s="269"/>
      <c r="C9" s="269"/>
      <c r="D9" s="269"/>
      <c r="E9" s="269"/>
      <c r="F9" s="269"/>
      <c r="G9" s="269"/>
      <c r="H9" s="269"/>
      <c r="I9" s="44">
        <v>5</v>
      </c>
      <c r="J9" s="46">
        <v>12287050</v>
      </c>
      <c r="K9" s="46">
        <v>-19799299</v>
      </c>
    </row>
    <row r="10" spans="1:11" ht="12.75">
      <c r="A10" s="268" t="s">
        <v>290</v>
      </c>
      <c r="B10" s="269"/>
      <c r="C10" s="269"/>
      <c r="D10" s="269"/>
      <c r="E10" s="269"/>
      <c r="F10" s="269"/>
      <c r="G10" s="269"/>
      <c r="H10" s="269"/>
      <c r="I10" s="44">
        <v>6</v>
      </c>
      <c r="J10" s="46"/>
      <c r="K10" s="46"/>
    </row>
    <row r="11" spans="1:11" ht="12.75">
      <c r="A11" s="268" t="s">
        <v>291</v>
      </c>
      <c r="B11" s="269"/>
      <c r="C11" s="269"/>
      <c r="D11" s="269"/>
      <c r="E11" s="269"/>
      <c r="F11" s="269"/>
      <c r="G11" s="269"/>
      <c r="H11" s="269"/>
      <c r="I11" s="44">
        <v>7</v>
      </c>
      <c r="J11" s="46"/>
      <c r="K11" s="46"/>
    </row>
    <row r="12" spans="1:11" ht="12.75">
      <c r="A12" s="268" t="s">
        <v>292</v>
      </c>
      <c r="B12" s="269"/>
      <c r="C12" s="269"/>
      <c r="D12" s="269"/>
      <c r="E12" s="269"/>
      <c r="F12" s="269"/>
      <c r="G12" s="269"/>
      <c r="H12" s="269"/>
      <c r="I12" s="44">
        <v>8</v>
      </c>
      <c r="J12" s="46"/>
      <c r="K12" s="46"/>
    </row>
    <row r="13" spans="1:11" ht="12.75">
      <c r="A13" s="268" t="s">
        <v>293</v>
      </c>
      <c r="B13" s="269"/>
      <c r="C13" s="269"/>
      <c r="D13" s="269"/>
      <c r="E13" s="269"/>
      <c r="F13" s="269"/>
      <c r="G13" s="269"/>
      <c r="H13" s="269"/>
      <c r="I13" s="44">
        <v>9</v>
      </c>
      <c r="J13" s="46"/>
      <c r="K13" s="46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52513310</v>
      </c>
      <c r="K14" s="79">
        <f>SUM(K5:K13)</f>
        <v>32714011</v>
      </c>
    </row>
    <row r="15" spans="1:11" ht="12.75">
      <c r="A15" s="268" t="s">
        <v>295</v>
      </c>
      <c r="B15" s="269"/>
      <c r="C15" s="269"/>
      <c r="D15" s="269"/>
      <c r="E15" s="269"/>
      <c r="F15" s="269"/>
      <c r="G15" s="269"/>
      <c r="H15" s="269"/>
      <c r="I15" s="44">
        <v>11</v>
      </c>
      <c r="J15" s="46"/>
      <c r="K15" s="46"/>
    </row>
    <row r="16" spans="1:11" ht="12.75">
      <c r="A16" s="268" t="s">
        <v>296</v>
      </c>
      <c r="B16" s="269"/>
      <c r="C16" s="269"/>
      <c r="D16" s="269"/>
      <c r="E16" s="269"/>
      <c r="F16" s="269"/>
      <c r="G16" s="269"/>
      <c r="H16" s="269"/>
      <c r="I16" s="44">
        <v>12</v>
      </c>
      <c r="J16" s="46"/>
      <c r="K16" s="46"/>
    </row>
    <row r="17" spans="1:11" ht="12.75">
      <c r="A17" s="268" t="s">
        <v>297</v>
      </c>
      <c r="B17" s="269"/>
      <c r="C17" s="269"/>
      <c r="D17" s="269"/>
      <c r="E17" s="269"/>
      <c r="F17" s="269"/>
      <c r="G17" s="269"/>
      <c r="H17" s="269"/>
      <c r="I17" s="44">
        <v>13</v>
      </c>
      <c r="J17" s="46"/>
      <c r="K17" s="46"/>
    </row>
    <row r="18" spans="1:11" ht="12.75">
      <c r="A18" s="268" t="s">
        <v>298</v>
      </c>
      <c r="B18" s="269"/>
      <c r="C18" s="269"/>
      <c r="D18" s="269"/>
      <c r="E18" s="269"/>
      <c r="F18" s="269"/>
      <c r="G18" s="269"/>
      <c r="H18" s="269"/>
      <c r="I18" s="44">
        <v>14</v>
      </c>
      <c r="J18" s="46"/>
      <c r="K18" s="46"/>
    </row>
    <row r="19" spans="1:11" ht="12.75">
      <c r="A19" s="268" t="s">
        <v>299</v>
      </c>
      <c r="B19" s="269"/>
      <c r="C19" s="269"/>
      <c r="D19" s="269"/>
      <c r="E19" s="269"/>
      <c r="F19" s="269"/>
      <c r="G19" s="269"/>
      <c r="H19" s="269"/>
      <c r="I19" s="44">
        <v>15</v>
      </c>
      <c r="J19" s="46"/>
      <c r="K19" s="46"/>
    </row>
    <row r="20" spans="1:11" ht="12.75">
      <c r="A20" s="268" t="s">
        <v>300</v>
      </c>
      <c r="B20" s="269"/>
      <c r="C20" s="269"/>
      <c r="D20" s="269"/>
      <c r="E20" s="269"/>
      <c r="F20" s="269"/>
      <c r="G20" s="269"/>
      <c r="H20" s="269"/>
      <c r="I20" s="44">
        <v>16</v>
      </c>
      <c r="J20" s="46">
        <v>54783009</v>
      </c>
      <c r="K20" s="46">
        <v>54783009</v>
      </c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54783009</v>
      </c>
      <c r="K21" s="80">
        <f>SUM(K15:K20)</f>
        <v>54783009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/>
      <c r="K23" s="45"/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VZG</cp:lastModifiedBy>
  <cp:lastPrinted>2011-11-09T12:45:52Z</cp:lastPrinted>
  <dcterms:created xsi:type="dcterms:W3CDTF">2008-10-17T11:51:54Z</dcterms:created>
  <dcterms:modified xsi:type="dcterms:W3CDTF">2011-11-10T12:48:59Z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