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<sst xmlns="http://schemas.openxmlformats.org/spreadsheetml/2006/main" count="339" uniqueCount="309">
  <si>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</si>
  <si>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</si>
  <si>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</si>
  <si>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</si>
  <si>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</si>
  <si>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</si>
  <si>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</si>
  <si>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</si>
  <si>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</si>
  <si>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</si>
  <si>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</si>
  <si>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</si>
  <si>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</si>
  <si>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</si>
  <si>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</si>
  <si>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</si>
  <si>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</si>
  <si>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</si>
  <si>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</si>
  <si>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</si>
  <si>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</si>
  <si>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</si>
  <si>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</si>
  <si>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</si>
  <si>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</si>
  <si>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</si>
  <si>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</si>
  <si>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</si>
  <si>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</si>
  <si>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</si>
  <si>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</si>
  <si>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</si>
  <si>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</si>
  <si>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</si>
  <si>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</si>
  <si>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</si>
  <si>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</si>
  <si>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</si>
  <si>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</si>
  <si>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</si>
  <si>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</si>
  <si>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</si>
  <si>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</si>
  <si>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</si>
  <si>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</si>
  <si>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</si>
  <si>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</si>
  <si>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</si>
  <si>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</si>
  <si>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</si>
  <si>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</si>
  <si>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</si>
  <si>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</si>
  <si>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</si>
  <si>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</si>
  <si>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</si>
  <si>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</si>
  <si>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</si>
  <si>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</si>
  <si>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</si>
  <si>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</si>
  <si>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</si>
  <si>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</si>
  <si>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</si>
  <si>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</si>
  <si>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</si>
  <si>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</si>
  <si>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</si>
  <si>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</si>
  <si>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</si>
  <si>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</si>
  <si>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</si>
  <si>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</si>
  <si>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</si>
  <si>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</si>
  <si>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</si>
  <si>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</si>
  <si>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</si>
  <si>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</si>
  <si>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</si>
  <si>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</si>
  <si>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</si>
  <si>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</si>
  <si>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</si>
  <si>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</si>
  <si>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</si>
  <si>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</si>
  <si>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</si>
  <si>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</si>
  <si>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</si>
  <si>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</si>
  <si>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</si>
  <si>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</si>
  <si>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</si>
  <si>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</si>
  <si>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</si>
  <si>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</si>
  <si>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</si>
  <si>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</si>
  <si>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</si>
  <si>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</si>
  <si>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</si>
  <si>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</si>
  <si>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</si>
  <si>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</si>
  <si>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</si>
  <si>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</si>
  <si>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</si>
  <si>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</si>
  <si>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</si>
  <si>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</si>
  <si>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</si>
  <si>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</si>
  <si>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</si>
  <si>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</si>
  <si>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</si>
  <si>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</si>
  <si>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</si>
  <si>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</si>
  <si>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</si>
  <si>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</si>
  <si>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</si>
  <si>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</si>
  <si>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</si>
  <si>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</si>
  <si>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</si>
  <si>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</si>
  <si>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</si>
  <si>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</si>
  <si>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</si>
  <si>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</si>
  <si>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</si>
  <si>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</si>
  <si>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</si>
  <si>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</si>
  <si>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</si>
  <si>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</si>
  <si>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</si>
  <si>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</si>
  <si>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</si>
  <si>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</si>
  <si>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</si>
  <si>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</si>
  <si>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</si>
  <si>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</si>
  <si>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</si>
  <si>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</si>
  <si>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</si>
  <si>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</si>
  <si>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</si>
  <si>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</si>
  <si>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</si>
  <si>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</si>
  <si>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</si>
  <si>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</si>
  <si>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</si>
  <si>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</si>
  <si>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</si>
  <si>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</si>
  <si>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</si>
  <si>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</si>
  <si>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</si>
  <si>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</si>
  <si>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</si>
  <si>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</si>
  <si>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</si>
  <si>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</si>
  <si>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</si>
  <si>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</si>
  <si>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</si>
  <si>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</si>
  <si>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</si>
  <si>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</si>
  <si>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</si>
  <si>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</si>
  <si>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</si>
  <si>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</si>
  <si>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</si>
  <si>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</si>
  <si>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</si>
  <si>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</si>
  <si>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</si>
  <si>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</si>
  <si>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</si>
  <si>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</si>
  <si>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</si>
  <si>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</si>
  <si>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</si>
  <si>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</si>
  <si>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</si>
  <si>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</si>
  <si>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</si>
  <si>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</si>
  <si>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</si>
  <si>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</si>
  <si>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</si>
  <si>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</si>
  <si>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</si>
  <si>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</si>
  <si>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</si>
  <si>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</si>
  <si>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</si>
  <si>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</si>
  <si>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</si>
  <si>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</si>
  <si>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</si>
  <si>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</si>
  <si>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</si>
  <si>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</si>
  <si>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</si>
  <si>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</si>
  <si>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</si>
  <si>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</si>
  <si>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</si>
  <si>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</si>
  <si>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</si>
  <si>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</si>
  <si>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</si>
  <si>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</si>
  <si>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</si>
  <si>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</si>
  <si>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</si>
  <si>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</si>
  <si>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</si>
  <si>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</si>
  <si>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</si>
  <si>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</si>
  <si>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</si>
  <si>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</si>
  <si>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</si>
  <si>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</si>
  <si>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</si>
  <si>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</si>
  <si>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</si>
  <si>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</si>
  <si>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</si>
  <si>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</si>
  <si>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</si>
  <si>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</si>
  <si>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</si>
  <si>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</si>
  <si>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</si>
  <si>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</si>
  <si>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</si>
  <si>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</si>
  <si>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</si>
  <si>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</si>
  <si>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</si>
  <si>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</si>
  <si>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</si>
  <si>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</si>
  <si>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</si>
  <si>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</si>
  <si>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</si>
  <si>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</si>
  <si>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</si>
  <si>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</si>
  <si>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</si>
  <si>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</si>
  <si>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</si>
  <si>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</si>
  <si>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</si>
  <si>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</si>
  <si>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</si>
  <si>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</si>
  <si>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</si>
  <si>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</si>
  <si>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</si>
  <si>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</si>
  <si>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</si>
  <si>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</si>
  <si>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</si>
  <si>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</si>
  <si>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</si>
  <si>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</si>
  <si>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</si>
  <si>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</si>
  <si>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</si>
  <si>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</si>
  <si>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</si>
  <si>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</si>
  <si>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</si>
  <si>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</si>
  <si>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</si>
  <si>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</si>
  <si>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</si>
  <si>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</si>
  <si>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</si>
  <si>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</si>
  <si>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080031193</t>
  </si>
  <si>
    <t>55860335630</t>
  </si>
  <si>
    <t>VODOPRIVREDA ZAGREB D.D.</t>
  </si>
  <si>
    <t>ZAGREB</t>
  </si>
  <si>
    <t>PETROVARADINSKA 110</t>
  </si>
  <si>
    <t>GRAD ZAGREB</t>
  </si>
  <si>
    <t>NE</t>
  </si>
  <si>
    <t>4291</t>
  </si>
  <si>
    <t>stanje na dan 31.03.2011.</t>
  </si>
  <si>
    <t>Obveznik:VODOPRIVREDA ZAGREB D.D.</t>
  </si>
  <si>
    <t>u razdoblju 01.01.2011. do 31.03.2011.</t>
  </si>
  <si>
    <t>Obveznik: VODOPRIVREDA ZAGREB D.D.</t>
  </si>
  <si>
    <t>u razdoblju 01.01.2011. do31.03.2011.</t>
  </si>
  <si>
    <t>vodoprivreda07@vzg.hr</t>
  </si>
  <si>
    <t>PEČEK ŠTEFANIJA</t>
  </si>
  <si>
    <t>0913882002</t>
  </si>
  <si>
    <t>015631350</t>
  </si>
  <si>
    <t>vodoprivreda03@vzg.hr</t>
  </si>
  <si>
    <t>KLARIĆ MARIO</t>
  </si>
  <si>
    <t>www.vzg.hr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</si>
</sst>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2" t="s">
        <v>213</v>
      </c>
      <c r="B1" s="143"/>
      <c r="C1" s="14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214</v>
      </c>
      <c r="B2" s="183"/>
      <c r="C2" s="183"/>
      <c r="D2" s="184"/>
      <c r="E2" s="118">
        <v>40544</v>
      </c>
      <c r="F2" s="12"/>
      <c r="G2" s="13" t="s">
        <v>215</v>
      </c>
      <c r="H2" s="118">
        <v>40633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5" t="s">
        <v>282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3" t="s">
        <v>216</v>
      </c>
      <c r="B6" s="134"/>
      <c r="C6" s="149" t="s">
        <v>288</v>
      </c>
      <c r="D6" s="15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0" t="s">
        <v>217</v>
      </c>
      <c r="B8" s="181"/>
      <c r="C8" s="149" t="s">
        <v>289</v>
      </c>
      <c r="D8" s="15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218</v>
      </c>
      <c r="B10" s="176"/>
      <c r="C10" s="149" t="s">
        <v>290</v>
      </c>
      <c r="D10" s="15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3" t="s">
        <v>219</v>
      </c>
      <c r="B12" s="134"/>
      <c r="C12" s="157" t="s">
        <v>291</v>
      </c>
      <c r="D12" s="175"/>
      <c r="E12" s="175"/>
      <c r="F12" s="175"/>
      <c r="G12" s="175"/>
      <c r="H12" s="175"/>
      <c r="I12" s="13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3" t="s">
        <v>220</v>
      </c>
      <c r="B14" s="134"/>
      <c r="C14" s="178">
        <v>10000</v>
      </c>
      <c r="D14" s="179"/>
      <c r="E14" s="16"/>
      <c r="F14" s="157" t="s">
        <v>292</v>
      </c>
      <c r="G14" s="175"/>
      <c r="H14" s="175"/>
      <c r="I14" s="13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3" t="s">
        <v>221</v>
      </c>
      <c r="B16" s="134"/>
      <c r="C16" s="157" t="s">
        <v>293</v>
      </c>
      <c r="D16" s="175"/>
      <c r="E16" s="175"/>
      <c r="F16" s="175"/>
      <c r="G16" s="175"/>
      <c r="H16" s="175"/>
      <c r="I16" s="13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3" t="s">
        <v>222</v>
      </c>
      <c r="B18" s="134"/>
      <c r="C18" s="169" t="s">
        <v>302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3" t="s">
        <v>223</v>
      </c>
      <c r="B20" s="134"/>
      <c r="C20" s="169" t="s">
        <v>308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3" t="s">
        <v>224</v>
      </c>
      <c r="B22" s="134"/>
      <c r="C22" s="119">
        <v>133</v>
      </c>
      <c r="D22" s="157" t="s">
        <v>292</v>
      </c>
      <c r="E22" s="165"/>
      <c r="F22" s="166"/>
      <c r="G22" s="133"/>
      <c r="H22" s="167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3" t="s">
        <v>225</v>
      </c>
      <c r="B24" s="134"/>
      <c r="C24" s="119">
        <v>21</v>
      </c>
      <c r="D24" s="157" t="s">
        <v>294</v>
      </c>
      <c r="E24" s="165"/>
      <c r="F24" s="165"/>
      <c r="G24" s="166"/>
      <c r="H24" s="51" t="s">
        <v>226</v>
      </c>
      <c r="I24" s="120">
        <v>336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283</v>
      </c>
      <c r="I25" s="96"/>
      <c r="J25" s="10"/>
      <c r="K25" s="10"/>
      <c r="L25" s="10"/>
    </row>
    <row r="26" spans="1:12" ht="12.75">
      <c r="A26" s="133" t="s">
        <v>227</v>
      </c>
      <c r="B26" s="134"/>
      <c r="C26" s="121" t="s">
        <v>295</v>
      </c>
      <c r="D26" s="25"/>
      <c r="E26" s="33"/>
      <c r="F26" s="24"/>
      <c r="G26" s="168" t="s">
        <v>228</v>
      </c>
      <c r="H26" s="134"/>
      <c r="I26" s="122" t="s">
        <v>296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2" t="s">
        <v>229</v>
      </c>
      <c r="B28" s="173"/>
      <c r="C28" s="174"/>
      <c r="D28" s="174"/>
      <c r="E28" s="161" t="s">
        <v>230</v>
      </c>
      <c r="F28" s="162"/>
      <c r="G28" s="162"/>
      <c r="H28" s="163" t="s">
        <v>231</v>
      </c>
      <c r="I28" s="16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6"/>
      <c r="B30" s="147"/>
      <c r="C30" s="147"/>
      <c r="D30" s="148"/>
      <c r="E30" s="146"/>
      <c r="F30" s="147"/>
      <c r="G30" s="147"/>
      <c r="H30" s="149"/>
      <c r="I30" s="150"/>
      <c r="J30" s="10"/>
      <c r="K30" s="10"/>
      <c r="L30" s="10"/>
    </row>
    <row r="31" spans="1:12" ht="12.75">
      <c r="A31" s="92"/>
      <c r="B31" s="22"/>
      <c r="C31" s="21"/>
      <c r="D31" s="151"/>
      <c r="E31" s="151"/>
      <c r="F31" s="151"/>
      <c r="G31" s="152"/>
      <c r="H31" s="16"/>
      <c r="I31" s="99"/>
      <c r="J31" s="10"/>
      <c r="K31" s="10"/>
      <c r="L31" s="10"/>
    </row>
    <row r="32" spans="1:12" ht="12.75">
      <c r="A32" s="146"/>
      <c r="B32" s="147"/>
      <c r="C32" s="147"/>
      <c r="D32" s="148"/>
      <c r="E32" s="146"/>
      <c r="F32" s="147"/>
      <c r="G32" s="147"/>
      <c r="H32" s="149"/>
      <c r="I32" s="15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6"/>
      <c r="B34" s="147"/>
      <c r="C34" s="147"/>
      <c r="D34" s="148"/>
      <c r="E34" s="146"/>
      <c r="F34" s="147"/>
      <c r="G34" s="147"/>
      <c r="H34" s="149"/>
      <c r="I34" s="15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6"/>
      <c r="B36" s="147"/>
      <c r="C36" s="147"/>
      <c r="D36" s="148"/>
      <c r="E36" s="146"/>
      <c r="F36" s="147"/>
      <c r="G36" s="147"/>
      <c r="H36" s="149"/>
      <c r="I36" s="150"/>
      <c r="J36" s="10"/>
      <c r="K36" s="10"/>
      <c r="L36" s="10"/>
    </row>
    <row r="37" spans="1:12" ht="12.75">
      <c r="A37" s="101"/>
      <c r="B37" s="30"/>
      <c r="C37" s="144"/>
      <c r="D37" s="145"/>
      <c r="E37" s="16"/>
      <c r="F37" s="144"/>
      <c r="G37" s="145"/>
      <c r="H37" s="16"/>
      <c r="I37" s="93"/>
      <c r="J37" s="10"/>
      <c r="K37" s="10"/>
      <c r="L37" s="10"/>
    </row>
    <row r="38" spans="1:12" ht="12.75">
      <c r="A38" s="146"/>
      <c r="B38" s="147"/>
      <c r="C38" s="147"/>
      <c r="D38" s="148"/>
      <c r="E38" s="146"/>
      <c r="F38" s="147"/>
      <c r="G38" s="147"/>
      <c r="H38" s="149"/>
      <c r="I38" s="15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6"/>
      <c r="B40" s="147"/>
      <c r="C40" s="147"/>
      <c r="D40" s="148"/>
      <c r="E40" s="146"/>
      <c r="F40" s="147"/>
      <c r="G40" s="147"/>
      <c r="H40" s="149"/>
      <c r="I40" s="15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232</v>
      </c>
      <c r="B44" s="129"/>
      <c r="C44" s="149"/>
      <c r="D44" s="150"/>
      <c r="E44" s="26"/>
      <c r="F44" s="157"/>
      <c r="G44" s="147"/>
      <c r="H44" s="147"/>
      <c r="I44" s="148"/>
      <c r="J44" s="10"/>
      <c r="K44" s="10"/>
      <c r="L44" s="10"/>
    </row>
    <row r="45" spans="1:12" ht="12.75">
      <c r="A45" s="101"/>
      <c r="B45" s="30"/>
      <c r="C45" s="144"/>
      <c r="D45" s="145"/>
      <c r="E45" s="16"/>
      <c r="F45" s="144"/>
      <c r="G45" s="158"/>
      <c r="H45" s="35"/>
      <c r="I45" s="105"/>
      <c r="J45" s="10"/>
      <c r="K45" s="10"/>
      <c r="L45" s="10"/>
    </row>
    <row r="46" spans="1:12" ht="12.75">
      <c r="A46" s="128" t="s">
        <v>233</v>
      </c>
      <c r="B46" s="129"/>
      <c r="C46" s="157" t="s">
        <v>303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2"/>
      <c r="B47" s="22"/>
      <c r="C47" s="21" t="s">
        <v>234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235</v>
      </c>
      <c r="B48" s="129"/>
      <c r="C48" s="135" t="s">
        <v>304</v>
      </c>
      <c r="D48" s="131"/>
      <c r="E48" s="132"/>
      <c r="F48" s="16"/>
      <c r="G48" s="51" t="s">
        <v>236</v>
      </c>
      <c r="H48" s="135" t="s">
        <v>305</v>
      </c>
      <c r="I48" s="13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222</v>
      </c>
      <c r="B50" s="129"/>
      <c r="C50" s="130" t="s">
        <v>306</v>
      </c>
      <c r="D50" s="131"/>
      <c r="E50" s="131"/>
      <c r="F50" s="131"/>
      <c r="G50" s="131"/>
      <c r="H50" s="131"/>
      <c r="I50" s="13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3" t="s">
        <v>237</v>
      </c>
      <c r="B52" s="134"/>
      <c r="C52" s="135" t="s">
        <v>307</v>
      </c>
      <c r="D52" s="131"/>
      <c r="E52" s="131"/>
      <c r="F52" s="131"/>
      <c r="G52" s="131"/>
      <c r="H52" s="131"/>
      <c r="I52" s="136"/>
      <c r="J52" s="10"/>
      <c r="K52" s="10"/>
      <c r="L52" s="10"/>
    </row>
    <row r="53" spans="1:12" ht="12.75">
      <c r="A53" s="106"/>
      <c r="B53" s="20"/>
      <c r="C53" s="153" t="s">
        <v>238</v>
      </c>
      <c r="D53" s="153"/>
      <c r="E53" s="153"/>
      <c r="F53" s="153"/>
      <c r="G53" s="153"/>
      <c r="H53" s="15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37" t="s">
        <v>239</v>
      </c>
      <c r="C55" s="138"/>
      <c r="D55" s="138"/>
      <c r="E55" s="138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39" t="s">
        <v>271</v>
      </c>
      <c r="C56" s="140"/>
      <c r="D56" s="140"/>
      <c r="E56" s="140"/>
      <c r="F56" s="140"/>
      <c r="G56" s="140"/>
      <c r="H56" s="140"/>
      <c r="I56" s="141"/>
      <c r="J56" s="10"/>
      <c r="K56" s="10"/>
      <c r="L56" s="10"/>
    </row>
    <row r="57" spans="1:12" ht="12.75">
      <c r="A57" s="106"/>
      <c r="B57" s="139" t="s">
        <v>272</v>
      </c>
      <c r="C57" s="140"/>
      <c r="D57" s="140"/>
      <c r="E57" s="140"/>
      <c r="F57" s="140"/>
      <c r="G57" s="140"/>
      <c r="H57" s="140"/>
      <c r="I57" s="108"/>
      <c r="J57" s="10"/>
      <c r="K57" s="10"/>
      <c r="L57" s="10"/>
    </row>
    <row r="58" spans="1:12" ht="12.75">
      <c r="A58" s="106"/>
      <c r="B58" s="139" t="s">
        <v>273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6"/>
      <c r="B59" s="139" t="s">
        <v>274</v>
      </c>
      <c r="C59" s="140"/>
      <c r="D59" s="140"/>
      <c r="E59" s="140"/>
      <c r="F59" s="140"/>
      <c r="G59" s="140"/>
      <c r="H59" s="140"/>
      <c r="I59" s="14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241</v>
      </c>
      <c r="F62" s="33"/>
      <c r="G62" s="154" t="s">
        <v>242</v>
      </c>
      <c r="H62" s="155"/>
      <c r="I62" s="15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26"/>
      <c r="H63" s="12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F14:I14"/>
    <mergeCell ref="A8:B8"/>
    <mergeCell ref="C8:D8"/>
    <mergeCell ref="A2:D2"/>
    <mergeCell ref="A4:I4"/>
    <mergeCell ref="A6:B6"/>
    <mergeCell ref="C6:D6"/>
    <mergeCell ref="H30:I30"/>
    <mergeCell ref="A28:D28"/>
    <mergeCell ref="A16:B16"/>
    <mergeCell ref="C16:I16"/>
    <mergeCell ref="A10:B11"/>
    <mergeCell ref="C10:D10"/>
    <mergeCell ref="A12:B12"/>
    <mergeCell ref="C12:I12"/>
    <mergeCell ref="A14:B14"/>
    <mergeCell ref="C14:D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E28:G28"/>
    <mergeCell ref="H28:I28"/>
    <mergeCell ref="E40:G40"/>
    <mergeCell ref="H40:I40"/>
    <mergeCell ref="A22:B22"/>
    <mergeCell ref="D22:F22"/>
    <mergeCell ref="G22:H22"/>
    <mergeCell ref="G26:H26"/>
    <mergeCell ref="A30:D30"/>
    <mergeCell ref="E30:G3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  <hyperlink ref="C20" r:id="rId3" display="www.vzg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K110" sqref="K11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1" t="s">
        <v>127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297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298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39</v>
      </c>
      <c r="B4" s="197"/>
      <c r="C4" s="197"/>
      <c r="D4" s="197"/>
      <c r="E4" s="197"/>
      <c r="F4" s="197"/>
      <c r="G4" s="197"/>
      <c r="H4" s="198"/>
      <c r="I4" s="58" t="s">
        <v>243</v>
      </c>
      <c r="J4" s="59" t="s">
        <v>284</v>
      </c>
      <c r="K4" s="60" t="s">
        <v>285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10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133675815</v>
      </c>
      <c r="K8" s="53">
        <f>K9+K16+K26+K35+K39</f>
        <v>133011843</v>
      </c>
    </row>
    <row r="9" spans="1:11" ht="12.75">
      <c r="A9" s="188" t="s">
        <v>170</v>
      </c>
      <c r="B9" s="189"/>
      <c r="C9" s="189"/>
      <c r="D9" s="189"/>
      <c r="E9" s="189"/>
      <c r="F9" s="189"/>
      <c r="G9" s="189"/>
      <c r="H9" s="190"/>
      <c r="I9" s="1">
        <v>3</v>
      </c>
      <c r="J9" s="53">
        <f>SUM(J10:J15)</f>
        <v>108334</v>
      </c>
      <c r="K9" s="53">
        <f>SUM(K10:K15)</f>
        <v>93253</v>
      </c>
    </row>
    <row r="10" spans="1:11" ht="12.75">
      <c r="A10" s="188" t="s">
        <v>88</v>
      </c>
      <c r="B10" s="189"/>
      <c r="C10" s="189"/>
      <c r="D10" s="189"/>
      <c r="E10" s="189"/>
      <c r="F10" s="189"/>
      <c r="G10" s="189"/>
      <c r="H10" s="190"/>
      <c r="I10" s="1">
        <v>4</v>
      </c>
      <c r="J10" s="7"/>
      <c r="K10" s="7"/>
    </row>
    <row r="11" spans="1:11" ht="12.75">
      <c r="A11" s="188" t="s">
        <v>11</v>
      </c>
      <c r="B11" s="189"/>
      <c r="C11" s="189"/>
      <c r="D11" s="189"/>
      <c r="E11" s="189"/>
      <c r="F11" s="189"/>
      <c r="G11" s="189"/>
      <c r="H11" s="190"/>
      <c r="I11" s="1">
        <v>5</v>
      </c>
      <c r="J11" s="7">
        <v>108334</v>
      </c>
      <c r="K11" s="7">
        <v>93253</v>
      </c>
    </row>
    <row r="12" spans="1:11" ht="12.75">
      <c r="A12" s="188" t="s">
        <v>89</v>
      </c>
      <c r="B12" s="189"/>
      <c r="C12" s="189"/>
      <c r="D12" s="189"/>
      <c r="E12" s="189"/>
      <c r="F12" s="189"/>
      <c r="G12" s="189"/>
      <c r="H12" s="190"/>
      <c r="I12" s="1">
        <v>6</v>
      </c>
      <c r="J12" s="7"/>
      <c r="K12" s="7"/>
    </row>
    <row r="13" spans="1:11" ht="12.75">
      <c r="A13" s="188" t="s">
        <v>173</v>
      </c>
      <c r="B13" s="189"/>
      <c r="C13" s="189"/>
      <c r="D13" s="189"/>
      <c r="E13" s="189"/>
      <c r="F13" s="189"/>
      <c r="G13" s="189"/>
      <c r="H13" s="190"/>
      <c r="I13" s="1">
        <v>7</v>
      </c>
      <c r="J13" s="7"/>
      <c r="K13" s="7"/>
    </row>
    <row r="14" spans="1:11" ht="12.75">
      <c r="A14" s="188" t="s">
        <v>174</v>
      </c>
      <c r="B14" s="189"/>
      <c r="C14" s="189"/>
      <c r="D14" s="189"/>
      <c r="E14" s="189"/>
      <c r="F14" s="189"/>
      <c r="G14" s="189"/>
      <c r="H14" s="190"/>
      <c r="I14" s="1">
        <v>8</v>
      </c>
      <c r="J14" s="7"/>
      <c r="K14" s="7"/>
    </row>
    <row r="15" spans="1:11" ht="12.75">
      <c r="A15" s="188" t="s">
        <v>175</v>
      </c>
      <c r="B15" s="189"/>
      <c r="C15" s="189"/>
      <c r="D15" s="189"/>
      <c r="E15" s="189"/>
      <c r="F15" s="189"/>
      <c r="G15" s="189"/>
      <c r="H15" s="190"/>
      <c r="I15" s="1">
        <v>9</v>
      </c>
      <c r="J15" s="7"/>
      <c r="K15" s="7"/>
    </row>
    <row r="16" spans="1:11" ht="12.75">
      <c r="A16" s="188" t="s">
        <v>171</v>
      </c>
      <c r="B16" s="189"/>
      <c r="C16" s="189"/>
      <c r="D16" s="189"/>
      <c r="E16" s="189"/>
      <c r="F16" s="189"/>
      <c r="G16" s="189"/>
      <c r="H16" s="190"/>
      <c r="I16" s="1">
        <v>10</v>
      </c>
      <c r="J16" s="53">
        <f>SUM(J17:J25)</f>
        <v>126963416</v>
      </c>
      <c r="K16" s="53">
        <f>SUM(K17:K25)</f>
        <v>126314525</v>
      </c>
    </row>
    <row r="17" spans="1:11" ht="12.75">
      <c r="A17" s="188" t="s">
        <v>176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114082165</v>
      </c>
      <c r="K17" s="7">
        <v>114082165</v>
      </c>
    </row>
    <row r="18" spans="1:11" ht="12.75">
      <c r="A18" s="188" t="s">
        <v>212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8342784</v>
      </c>
      <c r="K18" s="7">
        <v>8113828</v>
      </c>
    </row>
    <row r="19" spans="1:11" ht="12.75">
      <c r="A19" s="188" t="s">
        <v>177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241735</v>
      </c>
      <c r="K19" s="7">
        <v>221662</v>
      </c>
    </row>
    <row r="20" spans="1:11" ht="12.75">
      <c r="A20" s="188" t="s">
        <v>21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4282648</v>
      </c>
      <c r="K20" s="7">
        <v>3833506</v>
      </c>
    </row>
    <row r="21" spans="1:11" ht="12.75">
      <c r="A21" s="188" t="s">
        <v>22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/>
      <c r="K21" s="7"/>
    </row>
    <row r="22" spans="1:11" ht="12.75">
      <c r="A22" s="188" t="s">
        <v>48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14084</v>
      </c>
      <c r="K22" s="7">
        <v>14084</v>
      </c>
    </row>
    <row r="23" spans="1:11" ht="12.75">
      <c r="A23" s="188" t="s">
        <v>49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/>
      <c r="K23" s="7">
        <v>49280</v>
      </c>
    </row>
    <row r="24" spans="1:11" ht="12.75">
      <c r="A24" s="188" t="s">
        <v>50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/>
      <c r="K24" s="7"/>
    </row>
    <row r="25" spans="1:11" ht="12.75">
      <c r="A25" s="188" t="s">
        <v>51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/>
      <c r="K25" s="7"/>
    </row>
    <row r="26" spans="1:11" ht="12.75">
      <c r="A26" s="188" t="s">
        <v>155</v>
      </c>
      <c r="B26" s="189"/>
      <c r="C26" s="189"/>
      <c r="D26" s="189"/>
      <c r="E26" s="189"/>
      <c r="F26" s="189"/>
      <c r="G26" s="189"/>
      <c r="H26" s="190"/>
      <c r="I26" s="1">
        <v>20</v>
      </c>
      <c r="J26" s="53">
        <f>SUM(J27:J34)</f>
        <v>6416709</v>
      </c>
      <c r="K26" s="53">
        <f>SUM(K27:K34)</f>
        <v>6416709</v>
      </c>
    </row>
    <row r="27" spans="1:11" ht="12.75">
      <c r="A27" s="188" t="s">
        <v>52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5276029</v>
      </c>
      <c r="K27" s="7">
        <v>5276029</v>
      </c>
    </row>
    <row r="28" spans="1:11" ht="12.75">
      <c r="A28" s="188" t="s">
        <v>53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/>
      <c r="K28" s="7"/>
    </row>
    <row r="29" spans="1:11" ht="12.75">
      <c r="A29" s="188" t="s">
        <v>54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/>
      <c r="K29" s="7"/>
    </row>
    <row r="30" spans="1:11" ht="12.75">
      <c r="A30" s="188" t="s">
        <v>59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/>
      <c r="K30" s="7"/>
    </row>
    <row r="31" spans="1:11" ht="12.75">
      <c r="A31" s="188" t="s">
        <v>60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>
        <v>1140680</v>
      </c>
      <c r="K31" s="7">
        <v>1140680</v>
      </c>
    </row>
    <row r="32" spans="1:11" ht="12.75">
      <c r="A32" s="188" t="s">
        <v>61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/>
      <c r="K32" s="7"/>
    </row>
    <row r="33" spans="1:11" ht="12.75">
      <c r="A33" s="188" t="s">
        <v>55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/>
      <c r="K33" s="7"/>
    </row>
    <row r="34" spans="1:11" ht="12.75">
      <c r="A34" s="188" t="s">
        <v>148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/>
      <c r="K34" s="7"/>
    </row>
    <row r="35" spans="1:11" ht="12.75">
      <c r="A35" s="188" t="s">
        <v>149</v>
      </c>
      <c r="B35" s="189"/>
      <c r="C35" s="189"/>
      <c r="D35" s="189"/>
      <c r="E35" s="189"/>
      <c r="F35" s="189"/>
      <c r="G35" s="189"/>
      <c r="H35" s="190"/>
      <c r="I35" s="1">
        <v>29</v>
      </c>
      <c r="J35" s="53">
        <f>SUM(J36:J38)</f>
        <v>187356</v>
      </c>
      <c r="K35" s="53">
        <f>SUM(K36:K38)</f>
        <v>187356</v>
      </c>
    </row>
    <row r="36" spans="1:11" ht="12.75">
      <c r="A36" s="188" t="s">
        <v>56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/>
      <c r="K36" s="7"/>
    </row>
    <row r="37" spans="1:11" ht="12.75">
      <c r="A37" s="188" t="s">
        <v>57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187356</v>
      </c>
      <c r="K37" s="7">
        <v>187356</v>
      </c>
    </row>
    <row r="38" spans="1:11" ht="12.75">
      <c r="A38" s="188" t="s">
        <v>58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/>
      <c r="K38" s="7"/>
    </row>
    <row r="39" spans="1:11" ht="12.75">
      <c r="A39" s="188" t="s">
        <v>150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/>
      <c r="K39" s="7"/>
    </row>
    <row r="40" spans="1:11" ht="12.75">
      <c r="A40" s="206" t="s">
        <v>205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42022912</v>
      </c>
      <c r="K40" s="53">
        <f>K41+K49+K56+K64</f>
        <v>19533502</v>
      </c>
    </row>
    <row r="41" spans="1:11" ht="12.75">
      <c r="A41" s="188" t="s">
        <v>76</v>
      </c>
      <c r="B41" s="189"/>
      <c r="C41" s="189"/>
      <c r="D41" s="189"/>
      <c r="E41" s="189"/>
      <c r="F41" s="189"/>
      <c r="G41" s="189"/>
      <c r="H41" s="190"/>
      <c r="I41" s="1">
        <v>35</v>
      </c>
      <c r="J41" s="53">
        <f>SUM(J42:J48)</f>
        <v>1421808</v>
      </c>
      <c r="K41" s="53">
        <f>SUM(K42:K48)</f>
        <v>1399695</v>
      </c>
    </row>
    <row r="42" spans="1:11" ht="12.75">
      <c r="A42" s="188" t="s">
        <v>91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1417880</v>
      </c>
      <c r="K42" s="7">
        <v>1345798</v>
      </c>
    </row>
    <row r="43" spans="1:11" ht="12.75">
      <c r="A43" s="188" t="s">
        <v>92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/>
      <c r="K43" s="7"/>
    </row>
    <row r="44" spans="1:11" ht="12.75">
      <c r="A44" s="188" t="s">
        <v>62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/>
      <c r="K44" s="7"/>
    </row>
    <row r="45" spans="1:11" ht="12.75">
      <c r="A45" s="188" t="s">
        <v>63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/>
      <c r="K45" s="7"/>
    </row>
    <row r="46" spans="1:11" ht="12.75">
      <c r="A46" s="188" t="s">
        <v>64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>
        <v>3928</v>
      </c>
      <c r="K46" s="7">
        <v>53897</v>
      </c>
    </row>
    <row r="47" spans="1:11" ht="12.75">
      <c r="A47" s="188" t="s">
        <v>65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/>
      <c r="K47" s="7"/>
    </row>
    <row r="48" spans="1:11" ht="12.75">
      <c r="A48" s="188" t="s">
        <v>66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/>
      <c r="K48" s="7"/>
    </row>
    <row r="49" spans="1:11" ht="12.75">
      <c r="A49" s="188" t="s">
        <v>77</v>
      </c>
      <c r="B49" s="189"/>
      <c r="C49" s="189"/>
      <c r="D49" s="189"/>
      <c r="E49" s="189"/>
      <c r="F49" s="189"/>
      <c r="G49" s="189"/>
      <c r="H49" s="190"/>
      <c r="I49" s="1">
        <v>43</v>
      </c>
      <c r="J49" s="53">
        <f>SUM(J50:J55)</f>
        <v>8540642</v>
      </c>
      <c r="K49" s="53">
        <f>SUM(K50:K55)</f>
        <v>2687988</v>
      </c>
    </row>
    <row r="50" spans="1:11" ht="12.75">
      <c r="A50" s="188" t="s">
        <v>165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8102494</v>
      </c>
      <c r="K50" s="7">
        <v>7503</v>
      </c>
    </row>
    <row r="51" spans="1:11" ht="12.75">
      <c r="A51" s="188" t="s">
        <v>166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159916</v>
      </c>
      <c r="K51" s="7">
        <v>2042590</v>
      </c>
    </row>
    <row r="52" spans="1:11" ht="12.75">
      <c r="A52" s="188" t="s">
        <v>167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/>
      <c r="K52" s="7"/>
    </row>
    <row r="53" spans="1:11" ht="12.75">
      <c r="A53" s="188" t="s">
        <v>168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>
        <v>17894</v>
      </c>
      <c r="K53" s="7">
        <v>10088</v>
      </c>
    </row>
    <row r="54" spans="1:11" ht="12.75">
      <c r="A54" s="188" t="s">
        <v>7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216881</v>
      </c>
      <c r="K54" s="7">
        <v>593485</v>
      </c>
    </row>
    <row r="55" spans="1:11" ht="12.75">
      <c r="A55" s="188" t="s">
        <v>8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43457</v>
      </c>
      <c r="K55" s="7">
        <v>34322</v>
      </c>
    </row>
    <row r="56" spans="1:11" ht="12.75">
      <c r="A56" s="188" t="s">
        <v>78</v>
      </c>
      <c r="B56" s="189"/>
      <c r="C56" s="189"/>
      <c r="D56" s="189"/>
      <c r="E56" s="189"/>
      <c r="F56" s="189"/>
      <c r="G56" s="189"/>
      <c r="H56" s="190"/>
      <c r="I56" s="1">
        <v>50</v>
      </c>
      <c r="J56" s="53">
        <f>SUM(J57:J63)</f>
        <v>140000</v>
      </c>
      <c r="K56" s="53">
        <f>SUM(K57:K63)</f>
        <v>904330</v>
      </c>
    </row>
    <row r="57" spans="1:11" ht="12.75">
      <c r="A57" s="188" t="s">
        <v>52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/>
      <c r="K57" s="7"/>
    </row>
    <row r="58" spans="1:11" ht="12.75">
      <c r="A58" s="188" t="s">
        <v>53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/>
      <c r="K58" s="7"/>
    </row>
    <row r="59" spans="1:11" ht="12.75">
      <c r="A59" s="188" t="s">
        <v>207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/>
      <c r="K59" s="7"/>
    </row>
    <row r="60" spans="1:11" ht="12.75">
      <c r="A60" s="188" t="s">
        <v>59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/>
      <c r="K60" s="7"/>
    </row>
    <row r="61" spans="1:11" ht="12.75">
      <c r="A61" s="188" t="s">
        <v>60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/>
      <c r="K61" s="7"/>
    </row>
    <row r="62" spans="1:11" ht="12.75">
      <c r="A62" s="188" t="s">
        <v>61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140000</v>
      </c>
      <c r="K62" s="7">
        <v>904330</v>
      </c>
    </row>
    <row r="63" spans="1:11" ht="12.75">
      <c r="A63" s="188" t="s">
        <v>31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/>
      <c r="K63" s="7"/>
    </row>
    <row r="64" spans="1:11" ht="12.75">
      <c r="A64" s="188" t="s">
        <v>172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31920462</v>
      </c>
      <c r="K64" s="7">
        <v>14541489</v>
      </c>
    </row>
    <row r="65" spans="1:11" ht="12.75">
      <c r="A65" s="206" t="s">
        <v>36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1690883</v>
      </c>
      <c r="K65" s="7">
        <v>145401</v>
      </c>
    </row>
    <row r="66" spans="1:11" ht="12.75">
      <c r="A66" s="206" t="s">
        <v>206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177389610</v>
      </c>
      <c r="K66" s="53">
        <f>K7+K8+K40+K65</f>
        <v>152690746</v>
      </c>
    </row>
    <row r="67" spans="1:11" ht="12.75">
      <c r="A67" s="212" t="s">
        <v>67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38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156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107296319</v>
      </c>
      <c r="K69" s="54">
        <f>K70+K71+K72+K78+K79+K82+K85</f>
        <v>94374174</v>
      </c>
    </row>
    <row r="70" spans="1:11" ht="12.75">
      <c r="A70" s="188" t="s">
        <v>115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39544900</v>
      </c>
      <c r="K70" s="7">
        <v>39544900</v>
      </c>
    </row>
    <row r="71" spans="1:11" ht="12.75">
      <c r="A71" s="188" t="s">
        <v>116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/>
      <c r="K71" s="7"/>
    </row>
    <row r="72" spans="1:11" ht="12.75">
      <c r="A72" s="188" t="s">
        <v>117</v>
      </c>
      <c r="B72" s="189"/>
      <c r="C72" s="189"/>
      <c r="D72" s="189"/>
      <c r="E72" s="189"/>
      <c r="F72" s="189"/>
      <c r="G72" s="189"/>
      <c r="H72" s="190"/>
      <c r="I72" s="1">
        <v>65</v>
      </c>
      <c r="J72" s="53">
        <f>J73+J74-J75+J76+J77</f>
        <v>34068</v>
      </c>
      <c r="K72" s="53">
        <f>K73+K74-K75+K76+K77</f>
        <v>34068</v>
      </c>
    </row>
    <row r="73" spans="1:11" ht="12.75">
      <c r="A73" s="188" t="s">
        <v>118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34068</v>
      </c>
      <c r="K73" s="7">
        <v>34068</v>
      </c>
    </row>
    <row r="74" spans="1:11" ht="12.75">
      <c r="A74" s="188" t="s">
        <v>119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/>
      <c r="K74" s="7"/>
    </row>
    <row r="75" spans="1:11" ht="12.75">
      <c r="A75" s="188" t="s">
        <v>107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/>
      <c r="K75" s="7"/>
    </row>
    <row r="76" spans="1:11" ht="12.75">
      <c r="A76" s="188" t="s">
        <v>108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/>
      <c r="K76" s="7"/>
    </row>
    <row r="77" spans="1:11" ht="12.75">
      <c r="A77" s="188" t="s">
        <v>109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/>
      <c r="K77" s="7"/>
    </row>
    <row r="78" spans="1:11" ht="12.75">
      <c r="A78" s="188" t="s">
        <v>110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>
        <v>54783009</v>
      </c>
      <c r="K78" s="7">
        <v>54783009</v>
      </c>
    </row>
    <row r="79" spans="1:11" ht="12.75">
      <c r="A79" s="188" t="s">
        <v>203</v>
      </c>
      <c r="B79" s="189"/>
      <c r="C79" s="189"/>
      <c r="D79" s="189"/>
      <c r="E79" s="189"/>
      <c r="F79" s="189"/>
      <c r="G79" s="189"/>
      <c r="H79" s="190"/>
      <c r="I79" s="1">
        <v>72</v>
      </c>
      <c r="J79" s="53">
        <f>J80-J81</f>
        <v>647292</v>
      </c>
      <c r="K79" s="53">
        <f>K80-K81</f>
        <v>12934342</v>
      </c>
    </row>
    <row r="80" spans="1:11" ht="12.75">
      <c r="A80" s="209" t="s">
        <v>139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>
        <v>647292</v>
      </c>
      <c r="K80" s="7">
        <v>12934342</v>
      </c>
    </row>
    <row r="81" spans="1:11" ht="12.75">
      <c r="A81" s="209" t="s">
        <v>140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/>
      <c r="K81" s="7"/>
    </row>
    <row r="82" spans="1:11" ht="12.75">
      <c r="A82" s="188" t="s">
        <v>204</v>
      </c>
      <c r="B82" s="189"/>
      <c r="C82" s="189"/>
      <c r="D82" s="189"/>
      <c r="E82" s="189"/>
      <c r="F82" s="189"/>
      <c r="G82" s="189"/>
      <c r="H82" s="190"/>
      <c r="I82" s="1">
        <v>75</v>
      </c>
      <c r="J82" s="53">
        <f>J83-J84</f>
        <v>12287050</v>
      </c>
      <c r="K82" s="53">
        <f>K83-K84</f>
        <v>-12922145</v>
      </c>
    </row>
    <row r="83" spans="1:11" ht="12.75">
      <c r="A83" s="209" t="s">
        <v>141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12287050</v>
      </c>
      <c r="K83" s="7"/>
    </row>
    <row r="84" spans="1:11" ht="12.75">
      <c r="A84" s="209" t="s">
        <v>142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>
        <v>12922145</v>
      </c>
    </row>
    <row r="85" spans="1:11" ht="12.75">
      <c r="A85" s="188" t="s">
        <v>143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/>
      <c r="K85" s="7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21176430</v>
      </c>
      <c r="K86" s="53">
        <f>SUM(K87:K89)</f>
        <v>21135316</v>
      </c>
    </row>
    <row r="87" spans="1:11" ht="12.75">
      <c r="A87" s="188" t="s">
        <v>103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1022064</v>
      </c>
      <c r="K87" s="7">
        <v>980950</v>
      </c>
    </row>
    <row r="88" spans="1:11" ht="12.75">
      <c r="A88" s="188" t="s">
        <v>104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/>
      <c r="K88" s="7"/>
    </row>
    <row r="89" spans="1:11" ht="12.75">
      <c r="A89" s="188" t="s">
        <v>105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20154366</v>
      </c>
      <c r="K89" s="7">
        <v>20154366</v>
      </c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2042510</v>
      </c>
      <c r="K90" s="53">
        <f>SUM(K91:K99)</f>
        <v>2042510</v>
      </c>
    </row>
    <row r="91" spans="1:11" ht="12.75">
      <c r="A91" s="188" t="s">
        <v>106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/>
      <c r="K91" s="7"/>
    </row>
    <row r="92" spans="1:11" ht="12.75">
      <c r="A92" s="188" t="s">
        <v>208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/>
      <c r="K92" s="7"/>
    </row>
    <row r="93" spans="1:11" ht="12.75">
      <c r="A93" s="188" t="s">
        <v>0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580933</v>
      </c>
      <c r="K93" s="7">
        <v>580933</v>
      </c>
    </row>
    <row r="94" spans="1:11" ht="12.75">
      <c r="A94" s="188" t="s">
        <v>209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/>
      <c r="K94" s="7"/>
    </row>
    <row r="95" spans="1:11" ht="12.75">
      <c r="A95" s="188" t="s">
        <v>210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/>
      <c r="K95" s="7"/>
    </row>
    <row r="96" spans="1:11" ht="12.75">
      <c r="A96" s="188" t="s">
        <v>211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/>
      <c r="K96" s="7"/>
    </row>
    <row r="97" spans="1:11" ht="12.75">
      <c r="A97" s="188" t="s">
        <v>70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/>
      <c r="K97" s="7"/>
    </row>
    <row r="98" spans="1:11" ht="12.75">
      <c r="A98" s="188" t="s">
        <v>68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1461577</v>
      </c>
      <c r="K98" s="7">
        <v>1461577</v>
      </c>
    </row>
    <row r="99" spans="1:11" ht="12.75">
      <c r="A99" s="188" t="s">
        <v>69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/>
      <c r="K99" s="7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46491114</v>
      </c>
      <c r="K100" s="53">
        <f>SUM(K101:K112)</f>
        <v>33050750</v>
      </c>
    </row>
    <row r="101" spans="1:11" ht="12.75">
      <c r="A101" s="188" t="s">
        <v>106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/>
      <c r="K101" s="7">
        <v>140026</v>
      </c>
    </row>
    <row r="102" spans="1:11" ht="12.75">
      <c r="A102" s="188" t="s">
        <v>208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>
        <v>19322142</v>
      </c>
      <c r="K102" s="7">
        <v>19211071</v>
      </c>
    </row>
    <row r="103" spans="1:11" ht="12.75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366905</v>
      </c>
      <c r="K103" s="7">
        <v>275179</v>
      </c>
    </row>
    <row r="104" spans="1:11" ht="12.75">
      <c r="A104" s="188" t="s">
        <v>209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/>
      <c r="K104" s="7"/>
    </row>
    <row r="105" spans="1:11" ht="12.75">
      <c r="A105" s="188" t="s">
        <v>210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16584771</v>
      </c>
      <c r="K105" s="7">
        <v>8379605</v>
      </c>
    </row>
    <row r="106" spans="1:11" ht="12.75">
      <c r="A106" s="188" t="s">
        <v>211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/>
      <c r="K106" s="7"/>
    </row>
    <row r="107" spans="1:11" ht="12.75">
      <c r="A107" s="188" t="s">
        <v>70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/>
      <c r="K107" s="7"/>
    </row>
    <row r="108" spans="1:11" ht="12.75">
      <c r="A108" s="188" t="s">
        <v>71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1765445</v>
      </c>
      <c r="K108" s="7">
        <v>1912166</v>
      </c>
    </row>
    <row r="109" spans="1:11" ht="12.75">
      <c r="A109" s="188" t="s">
        <v>72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4965900</v>
      </c>
      <c r="K109" s="7">
        <v>1068243</v>
      </c>
    </row>
    <row r="110" spans="1:11" ht="12.75">
      <c r="A110" s="188" t="s">
        <v>75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/>
      <c r="K110" s="7"/>
    </row>
    <row r="111" spans="1:11" ht="12.75">
      <c r="A111" s="188" t="s">
        <v>73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/>
      <c r="K111" s="7"/>
    </row>
    <row r="112" spans="1:11" ht="12.75">
      <c r="A112" s="188" t="s">
        <v>74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3485951</v>
      </c>
      <c r="K112" s="7">
        <v>2064460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383237</v>
      </c>
      <c r="K113" s="7">
        <v>2087996</v>
      </c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177389610</v>
      </c>
      <c r="K114" s="53">
        <f>K69+K86+K90+K100+K113</f>
        <v>152690746</v>
      </c>
    </row>
    <row r="115" spans="1:11" ht="12.75">
      <c r="A115" s="225" t="s">
        <v>37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/>
      <c r="K115" s="8"/>
    </row>
    <row r="116" spans="1:11" ht="12.75">
      <c r="A116" s="215" t="s">
        <v>275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203" t="s">
        <v>151</v>
      </c>
      <c r="B117" s="204"/>
      <c r="C117" s="204"/>
      <c r="D117" s="204"/>
      <c r="E117" s="204"/>
      <c r="F117" s="204"/>
      <c r="G117" s="204"/>
      <c r="H117" s="204"/>
      <c r="I117" s="231"/>
      <c r="J117" s="231"/>
      <c r="K117" s="232"/>
    </row>
    <row r="118" spans="1:11" ht="12.75">
      <c r="A118" s="188" t="s">
        <v>5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/>
      <c r="K118" s="7"/>
    </row>
    <row r="119" spans="1:11" ht="12.75">
      <c r="A119" s="218" t="s">
        <v>6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276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1:H111"/>
    <mergeCell ref="A112:H112"/>
    <mergeCell ref="A119:H119"/>
    <mergeCell ref="A120:K120"/>
    <mergeCell ref="A105:H105"/>
    <mergeCell ref="A106:H106"/>
    <mergeCell ref="A107:H107"/>
    <mergeCell ref="A108:H108"/>
    <mergeCell ref="A109:H109"/>
    <mergeCell ref="A110:H110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0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1" t="s">
        <v>128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2" t="s">
        <v>299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5" t="s">
        <v>300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4" t="s">
        <v>39</v>
      </c>
      <c r="B4" s="234"/>
      <c r="C4" s="234"/>
      <c r="D4" s="234"/>
      <c r="E4" s="234"/>
      <c r="F4" s="234"/>
      <c r="G4" s="234"/>
      <c r="H4" s="234"/>
      <c r="I4" s="58" t="s">
        <v>244</v>
      </c>
      <c r="J4" s="233" t="s">
        <v>284</v>
      </c>
      <c r="K4" s="233"/>
      <c r="L4" s="233" t="s">
        <v>285</v>
      </c>
      <c r="M4" s="233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20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259762</v>
      </c>
      <c r="K7" s="54">
        <f>SUM(K8:K9)</f>
        <v>259762</v>
      </c>
      <c r="L7" s="54">
        <f>SUM(L8:L9)</f>
        <v>2167609</v>
      </c>
      <c r="M7" s="54">
        <f>SUM(M8:M9)</f>
        <v>2167609</v>
      </c>
    </row>
    <row r="8" spans="1:13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168506</v>
      </c>
      <c r="K8" s="7">
        <v>168506</v>
      </c>
      <c r="L8" s="7">
        <v>2111971</v>
      </c>
      <c r="M8" s="7">
        <v>2111971</v>
      </c>
    </row>
    <row r="9" spans="1:13" ht="12.75">
      <c r="A9" s="206" t="s">
        <v>79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91256</v>
      </c>
      <c r="K9" s="7">
        <v>91256</v>
      </c>
      <c r="L9" s="7">
        <v>55638</v>
      </c>
      <c r="M9" s="7">
        <v>55638</v>
      </c>
    </row>
    <row r="10" spans="1:13" ht="12.75">
      <c r="A10" s="206" t="s">
        <v>9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11626156</v>
      </c>
      <c r="K10" s="53">
        <f>K11+K12+K16+K20+K21+K22+K25+K26</f>
        <v>11626156</v>
      </c>
      <c r="L10" s="53">
        <f>L11+L12+L16+L20+L21+L22+L25+L26</f>
        <v>14753999</v>
      </c>
      <c r="M10" s="53">
        <f>M11+M12+M16+M20+M21+M22+M25+M26</f>
        <v>14753999</v>
      </c>
    </row>
    <row r="11" spans="1:13" ht="12.75">
      <c r="A11" s="206" t="s">
        <v>80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1732964</v>
      </c>
      <c r="K12" s="53">
        <f>SUM(K13:K15)</f>
        <v>1732964</v>
      </c>
      <c r="L12" s="53">
        <f>SUM(L13:L15)</f>
        <v>5399410</v>
      </c>
      <c r="M12" s="53">
        <f>SUM(M13:M15)</f>
        <v>5399410</v>
      </c>
    </row>
    <row r="13" spans="1:13" ht="12.75">
      <c r="A13" s="188" t="s">
        <v>120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1155020</v>
      </c>
      <c r="K13" s="7">
        <v>1155020</v>
      </c>
      <c r="L13" s="7">
        <v>3560364</v>
      </c>
      <c r="M13" s="7">
        <v>3560364</v>
      </c>
    </row>
    <row r="14" spans="1:13" ht="12.75">
      <c r="A14" s="188" t="s">
        <v>121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/>
      <c r="K14" s="7"/>
      <c r="L14" s="7"/>
      <c r="M14" s="7"/>
    </row>
    <row r="15" spans="1:13" ht="12.75">
      <c r="A15" s="188" t="s">
        <v>41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577944</v>
      </c>
      <c r="K15" s="7">
        <v>577944</v>
      </c>
      <c r="L15" s="7">
        <v>1839046</v>
      </c>
      <c r="M15" s="7">
        <v>1839046</v>
      </c>
    </row>
    <row r="16" spans="1:13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7669539</v>
      </c>
      <c r="K16" s="53">
        <f>SUM(K17:K19)</f>
        <v>7669539</v>
      </c>
      <c r="L16" s="53">
        <f>SUM(L17:L19)</f>
        <v>7443047</v>
      </c>
      <c r="M16" s="53">
        <f>SUM(M17:M19)</f>
        <v>7443047</v>
      </c>
    </row>
    <row r="17" spans="1:13" ht="12.75">
      <c r="A17" s="188" t="s">
        <v>42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4654920</v>
      </c>
      <c r="K17" s="7">
        <v>4654920</v>
      </c>
      <c r="L17" s="7">
        <v>4688938</v>
      </c>
      <c r="M17" s="7">
        <v>4688938</v>
      </c>
    </row>
    <row r="18" spans="1:13" ht="12.75">
      <c r="A18" s="188" t="s">
        <v>43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1889051</v>
      </c>
      <c r="K18" s="7">
        <v>1889051</v>
      </c>
      <c r="L18" s="7">
        <v>1661782</v>
      </c>
      <c r="M18" s="7">
        <v>1661782</v>
      </c>
    </row>
    <row r="19" spans="1:13" ht="12.75">
      <c r="A19" s="188" t="s">
        <v>44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1125568</v>
      </c>
      <c r="K19" s="7">
        <v>1125568</v>
      </c>
      <c r="L19" s="7">
        <v>1092327</v>
      </c>
      <c r="M19" s="7">
        <v>1092327</v>
      </c>
    </row>
    <row r="20" spans="1:13" ht="12.75">
      <c r="A20" s="206" t="s">
        <v>81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907001</v>
      </c>
      <c r="K20" s="7">
        <v>907001</v>
      </c>
      <c r="L20" s="7">
        <v>713252</v>
      </c>
      <c r="M20" s="7">
        <v>713252</v>
      </c>
    </row>
    <row r="21" spans="1:13" ht="12.75">
      <c r="A21" s="206" t="s">
        <v>82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1312001</v>
      </c>
      <c r="K21" s="7">
        <v>1312001</v>
      </c>
      <c r="L21" s="7">
        <v>1195943</v>
      </c>
      <c r="M21" s="7">
        <v>1195943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88" t="s">
        <v>111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/>
      <c r="K23" s="7"/>
      <c r="L23" s="7"/>
      <c r="M23" s="7"/>
    </row>
    <row r="24" spans="1:13" ht="12.75">
      <c r="A24" s="188" t="s">
        <v>112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/>
      <c r="K24" s="7"/>
      <c r="L24" s="7"/>
      <c r="M24" s="7"/>
    </row>
    <row r="25" spans="1:13" ht="12.75">
      <c r="A25" s="206" t="s">
        <v>83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35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4651</v>
      </c>
      <c r="K26" s="7">
        <v>4651</v>
      </c>
      <c r="L26" s="7">
        <v>2347</v>
      </c>
      <c r="M26" s="7">
        <v>2347</v>
      </c>
    </row>
    <row r="27" spans="1:13" ht="12.75">
      <c r="A27" s="206" t="s">
        <v>178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1870</v>
      </c>
      <c r="M27" s="53">
        <f>SUM(M28:M32)</f>
        <v>1870</v>
      </c>
    </row>
    <row r="28" spans="1:13" ht="12.75">
      <c r="A28" s="206" t="s">
        <v>192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>
        <v>1870</v>
      </c>
      <c r="M29" s="7">
        <v>1870</v>
      </c>
    </row>
    <row r="30" spans="1:13" ht="12.75">
      <c r="A30" s="206" t="s">
        <v>113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188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114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179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157129</v>
      </c>
      <c r="K33" s="53">
        <f>SUM(K34:K37)</f>
        <v>157129</v>
      </c>
      <c r="L33" s="53">
        <f>SUM(L34:L37)</f>
        <v>337625</v>
      </c>
      <c r="M33" s="53">
        <f>SUM(M34:M37)</f>
        <v>337625</v>
      </c>
    </row>
    <row r="34" spans="1:13" ht="12.75">
      <c r="A34" s="206" t="s">
        <v>46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110959</v>
      </c>
      <c r="M34" s="7">
        <v>110959</v>
      </c>
    </row>
    <row r="35" spans="1:13" ht="12.75">
      <c r="A35" s="206" t="s">
        <v>45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157129</v>
      </c>
      <c r="K35" s="7">
        <v>157129</v>
      </c>
      <c r="L35" s="7">
        <v>226666</v>
      </c>
      <c r="M35" s="7">
        <v>226666</v>
      </c>
    </row>
    <row r="36" spans="1:13" ht="12.75">
      <c r="A36" s="206" t="s">
        <v>189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47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160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161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190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191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180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259762</v>
      </c>
      <c r="K42" s="53">
        <f>K7+K27+K38+K40</f>
        <v>259762</v>
      </c>
      <c r="L42" s="53">
        <f>L7+L27+L38+L40</f>
        <v>2169479</v>
      </c>
      <c r="M42" s="53">
        <f>M7+M27+M38+M40</f>
        <v>2169479</v>
      </c>
    </row>
    <row r="43" spans="1:13" ht="12.75">
      <c r="A43" s="206" t="s">
        <v>181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11783285</v>
      </c>
      <c r="K43" s="53">
        <f>K10+K33+K39+K41</f>
        <v>11783285</v>
      </c>
      <c r="L43" s="53">
        <f>L10+L33+L39+L41</f>
        <v>15091624</v>
      </c>
      <c r="M43" s="53">
        <f>M10+M33+M39+M41</f>
        <v>15091624</v>
      </c>
    </row>
    <row r="44" spans="1:13" ht="12.75">
      <c r="A44" s="206" t="s">
        <v>201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-11523523</v>
      </c>
      <c r="K44" s="53">
        <f>K42-K43</f>
        <v>-11523523</v>
      </c>
      <c r="L44" s="53">
        <f>L42-L43</f>
        <v>-12922145</v>
      </c>
      <c r="M44" s="53">
        <f>M42-M43</f>
        <v>-12922145</v>
      </c>
    </row>
    <row r="45" spans="1:13" ht="12.75">
      <c r="A45" s="209" t="s">
        <v>183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09" t="s">
        <v>184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3">
        <f>IF(J43&gt;J42,J43-J42,0)</f>
        <v>11523523</v>
      </c>
      <c r="K46" s="53">
        <f>IF(K43&gt;K42,K43-K42,0)</f>
        <v>11523523</v>
      </c>
      <c r="L46" s="53">
        <f>IF(L43&gt;L42,L43-L42,0)</f>
        <v>12922145</v>
      </c>
      <c r="M46" s="53">
        <f>IF(M43&gt;M42,M43-M42,0)</f>
        <v>12922145</v>
      </c>
    </row>
    <row r="47" spans="1:13" ht="12.75">
      <c r="A47" s="206" t="s">
        <v>182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202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-11523523</v>
      </c>
      <c r="K48" s="53">
        <f>K44-K47</f>
        <v>-11523523</v>
      </c>
      <c r="L48" s="53">
        <f>L44-L47</f>
        <v>-12922145</v>
      </c>
      <c r="M48" s="53">
        <f>M44-M47</f>
        <v>-12922145</v>
      </c>
    </row>
    <row r="49" spans="1:13" ht="12.75">
      <c r="A49" s="209" t="s">
        <v>157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6" t="s">
        <v>185</v>
      </c>
      <c r="B50" s="237"/>
      <c r="C50" s="237"/>
      <c r="D50" s="237"/>
      <c r="E50" s="237"/>
      <c r="F50" s="237"/>
      <c r="G50" s="237"/>
      <c r="H50" s="238"/>
      <c r="I50" s="2">
        <v>154</v>
      </c>
      <c r="J50" s="61">
        <f>IF(J48&lt;0,-J48,0)</f>
        <v>11523523</v>
      </c>
      <c r="K50" s="61">
        <f>IF(K48&lt;0,-K48,0)</f>
        <v>11523523</v>
      </c>
      <c r="L50" s="61">
        <f>IF(L48&lt;0,-L48,0)</f>
        <v>12922145</v>
      </c>
      <c r="M50" s="61">
        <f>IF(M48&lt;0,-M48,0)</f>
        <v>12922145</v>
      </c>
    </row>
    <row r="51" spans="1:13" ht="12.75" customHeight="1">
      <c r="A51" s="215" t="s">
        <v>277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203" t="s">
        <v>152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39" t="s">
        <v>199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200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154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203" t="s">
        <v>169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-11523523</v>
      </c>
      <c r="K56" s="6">
        <v>-11523523</v>
      </c>
      <c r="L56" s="6">
        <v>-12922145</v>
      </c>
      <c r="M56" s="6">
        <v>-12922145</v>
      </c>
    </row>
    <row r="57" spans="1:13" ht="12.75">
      <c r="A57" s="206" t="s">
        <v>186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193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194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30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195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196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197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198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187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158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159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-11523523</v>
      </c>
      <c r="K67" s="61">
        <f>K56+K66</f>
        <v>-11523523</v>
      </c>
      <c r="L67" s="61">
        <f>L56+L66</f>
        <v>-12922145</v>
      </c>
      <c r="M67" s="61">
        <f>M56+M66</f>
        <v>-12922145</v>
      </c>
    </row>
    <row r="68" spans="1:13" ht="12.75" customHeight="1">
      <c r="A68" s="246" t="s">
        <v>278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9" t="s">
        <v>199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3" t="s">
        <v>200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58:H58"/>
    <mergeCell ref="A59:H59"/>
    <mergeCell ref="A60:H60"/>
    <mergeCell ref="A61:H61"/>
    <mergeCell ref="A63:H63"/>
    <mergeCell ref="A52:H52"/>
    <mergeCell ref="A53:H53"/>
    <mergeCell ref="A54:H54"/>
    <mergeCell ref="A56:H56"/>
    <mergeCell ref="A55:M55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34">
      <selection activeCell="J57" sqref="J57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1" t="s">
        <v>162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0" t="s">
        <v>298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33.75">
      <c r="A4" s="253" t="s">
        <v>39</v>
      </c>
      <c r="B4" s="253"/>
      <c r="C4" s="253"/>
      <c r="D4" s="253"/>
      <c r="E4" s="253"/>
      <c r="F4" s="253"/>
      <c r="G4" s="253"/>
      <c r="H4" s="253"/>
      <c r="I4" s="66" t="s">
        <v>244</v>
      </c>
      <c r="J4" s="67" t="s">
        <v>284</v>
      </c>
      <c r="K4" s="67" t="s">
        <v>285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70">
        <v>2</v>
      </c>
      <c r="J5" s="71" t="s">
        <v>248</v>
      </c>
      <c r="K5" s="71" t="s">
        <v>249</v>
      </c>
    </row>
    <row r="6" spans="1:11" ht="12.75">
      <c r="A6" s="215" t="s">
        <v>130</v>
      </c>
      <c r="B6" s="228"/>
      <c r="C6" s="228"/>
      <c r="D6" s="228"/>
      <c r="E6" s="228"/>
      <c r="F6" s="228"/>
      <c r="G6" s="228"/>
      <c r="H6" s="228"/>
      <c r="I6" s="255"/>
      <c r="J6" s="255"/>
      <c r="K6" s="256"/>
    </row>
    <row r="7" spans="1:11" ht="12.75">
      <c r="A7" s="188" t="s">
        <v>164</v>
      </c>
      <c r="B7" s="189"/>
      <c r="C7" s="189"/>
      <c r="D7" s="189"/>
      <c r="E7" s="189"/>
      <c r="F7" s="189"/>
      <c r="G7" s="189"/>
      <c r="H7" s="189"/>
      <c r="I7" s="1">
        <v>1</v>
      </c>
      <c r="J7" s="5">
        <v>1826723</v>
      </c>
      <c r="K7" s="7">
        <v>11324992</v>
      </c>
    </row>
    <row r="8" spans="1:11" ht="12.75">
      <c r="A8" s="188" t="s">
        <v>93</v>
      </c>
      <c r="B8" s="189"/>
      <c r="C8" s="189"/>
      <c r="D8" s="189"/>
      <c r="E8" s="189"/>
      <c r="F8" s="189"/>
      <c r="G8" s="189"/>
      <c r="H8" s="189"/>
      <c r="I8" s="1">
        <v>2</v>
      </c>
      <c r="J8" s="5"/>
      <c r="K8" s="7"/>
    </row>
    <row r="9" spans="1:11" ht="12.75">
      <c r="A9" s="188" t="s">
        <v>94</v>
      </c>
      <c r="B9" s="189"/>
      <c r="C9" s="189"/>
      <c r="D9" s="189"/>
      <c r="E9" s="189"/>
      <c r="F9" s="189"/>
      <c r="G9" s="189"/>
      <c r="H9" s="189"/>
      <c r="I9" s="1">
        <v>3</v>
      </c>
      <c r="J9" s="5"/>
      <c r="K9" s="7">
        <v>9483</v>
      </c>
    </row>
    <row r="10" spans="1:11" ht="12.75">
      <c r="A10" s="188" t="s">
        <v>95</v>
      </c>
      <c r="B10" s="189"/>
      <c r="C10" s="189"/>
      <c r="D10" s="189"/>
      <c r="E10" s="189"/>
      <c r="F10" s="189"/>
      <c r="G10" s="189"/>
      <c r="H10" s="189"/>
      <c r="I10" s="1">
        <v>4</v>
      </c>
      <c r="J10" s="5"/>
      <c r="K10" s="7">
        <v>3997</v>
      </c>
    </row>
    <row r="11" spans="1:11" ht="12.75">
      <c r="A11" s="188" t="s">
        <v>96</v>
      </c>
      <c r="B11" s="189"/>
      <c r="C11" s="189"/>
      <c r="D11" s="189"/>
      <c r="E11" s="189"/>
      <c r="F11" s="189"/>
      <c r="G11" s="189"/>
      <c r="H11" s="189"/>
      <c r="I11" s="1">
        <v>5</v>
      </c>
      <c r="J11" s="5">
        <v>285445</v>
      </c>
      <c r="K11" s="7">
        <v>195098</v>
      </c>
    </row>
    <row r="12" spans="1:11" ht="12.75">
      <c r="A12" s="206" t="s">
        <v>163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2112168</v>
      </c>
      <c r="K12" s="53">
        <f>SUM(K7:K11)</f>
        <v>11533570</v>
      </c>
    </row>
    <row r="13" spans="1:11" ht="12.75">
      <c r="A13" s="188" t="s">
        <v>97</v>
      </c>
      <c r="B13" s="189"/>
      <c r="C13" s="189"/>
      <c r="D13" s="189"/>
      <c r="E13" s="189"/>
      <c r="F13" s="189"/>
      <c r="G13" s="189"/>
      <c r="H13" s="189"/>
      <c r="I13" s="1">
        <v>7</v>
      </c>
      <c r="J13" s="5">
        <v>4708202</v>
      </c>
      <c r="K13" s="7">
        <v>15870730</v>
      </c>
    </row>
    <row r="14" spans="1:11" ht="12.75">
      <c r="A14" s="188" t="s">
        <v>98</v>
      </c>
      <c r="B14" s="189"/>
      <c r="C14" s="189"/>
      <c r="D14" s="189"/>
      <c r="E14" s="189"/>
      <c r="F14" s="189"/>
      <c r="G14" s="189"/>
      <c r="H14" s="189"/>
      <c r="I14" s="1">
        <v>8</v>
      </c>
      <c r="J14" s="5">
        <v>8335827</v>
      </c>
      <c r="K14" s="7">
        <v>8471443</v>
      </c>
    </row>
    <row r="15" spans="1:11" ht="12.75">
      <c r="A15" s="188" t="s">
        <v>99</v>
      </c>
      <c r="B15" s="189"/>
      <c r="C15" s="189"/>
      <c r="D15" s="189"/>
      <c r="E15" s="189"/>
      <c r="F15" s="189"/>
      <c r="G15" s="189"/>
      <c r="H15" s="189"/>
      <c r="I15" s="1">
        <v>9</v>
      </c>
      <c r="J15" s="5">
        <v>99050</v>
      </c>
      <c r="K15" s="7">
        <v>279836</v>
      </c>
    </row>
    <row r="16" spans="1:11" ht="12.75">
      <c r="A16" s="188" t="s">
        <v>100</v>
      </c>
      <c r="B16" s="189"/>
      <c r="C16" s="189"/>
      <c r="D16" s="189"/>
      <c r="E16" s="189"/>
      <c r="F16" s="189"/>
      <c r="G16" s="189"/>
      <c r="H16" s="189"/>
      <c r="I16" s="1">
        <v>10</v>
      </c>
      <c r="J16" s="5">
        <v>26983</v>
      </c>
      <c r="K16" s="7">
        <v>29300</v>
      </c>
    </row>
    <row r="17" spans="1:11" ht="12.75">
      <c r="A17" s="188" t="s">
        <v>101</v>
      </c>
      <c r="B17" s="189"/>
      <c r="C17" s="189"/>
      <c r="D17" s="189"/>
      <c r="E17" s="189"/>
      <c r="F17" s="189"/>
      <c r="G17" s="189"/>
      <c r="H17" s="189"/>
      <c r="I17" s="1">
        <v>11</v>
      </c>
      <c r="J17" s="5">
        <v>564239</v>
      </c>
      <c r="K17" s="7">
        <v>3931937</v>
      </c>
    </row>
    <row r="18" spans="1:11" ht="12.75">
      <c r="A18" s="188" t="s">
        <v>102</v>
      </c>
      <c r="B18" s="189"/>
      <c r="C18" s="189"/>
      <c r="D18" s="189"/>
      <c r="E18" s="189"/>
      <c r="F18" s="189"/>
      <c r="G18" s="189"/>
      <c r="H18" s="189"/>
      <c r="I18" s="1">
        <v>12</v>
      </c>
      <c r="J18" s="5">
        <v>88022</v>
      </c>
      <c r="K18" s="7">
        <v>104267</v>
      </c>
    </row>
    <row r="19" spans="1:11" ht="12.75">
      <c r="A19" s="206" t="s">
        <v>32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13822323</v>
      </c>
      <c r="K19" s="53">
        <f>SUM(K13:K18)</f>
        <v>28687513</v>
      </c>
    </row>
    <row r="20" spans="1:11" ht="12.75">
      <c r="A20" s="206" t="s">
        <v>84</v>
      </c>
      <c r="B20" s="257"/>
      <c r="C20" s="257"/>
      <c r="D20" s="257"/>
      <c r="E20" s="257"/>
      <c r="F20" s="257"/>
      <c r="G20" s="257"/>
      <c r="H20" s="25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85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11710155</v>
      </c>
      <c r="K21" s="53">
        <f>IF(K19&gt;K12,K19-K12,0)</f>
        <v>17153943</v>
      </c>
    </row>
    <row r="22" spans="1:11" ht="12.75">
      <c r="A22" s="215" t="s">
        <v>131</v>
      </c>
      <c r="B22" s="228"/>
      <c r="C22" s="228"/>
      <c r="D22" s="228"/>
      <c r="E22" s="228"/>
      <c r="F22" s="228"/>
      <c r="G22" s="228"/>
      <c r="H22" s="228"/>
      <c r="I22" s="255"/>
      <c r="J22" s="255"/>
      <c r="K22" s="256"/>
    </row>
    <row r="23" spans="1:11" ht="12.75">
      <c r="A23" s="188" t="s">
        <v>136</v>
      </c>
      <c r="B23" s="189"/>
      <c r="C23" s="189"/>
      <c r="D23" s="189"/>
      <c r="E23" s="189"/>
      <c r="F23" s="189"/>
      <c r="G23" s="189"/>
      <c r="H23" s="189"/>
      <c r="I23" s="1">
        <v>16</v>
      </c>
      <c r="J23" s="5">
        <v>25584</v>
      </c>
      <c r="K23" s="7"/>
    </row>
    <row r="24" spans="1:11" ht="12.75">
      <c r="A24" s="188" t="s">
        <v>137</v>
      </c>
      <c r="B24" s="189"/>
      <c r="C24" s="189"/>
      <c r="D24" s="189"/>
      <c r="E24" s="189"/>
      <c r="F24" s="189"/>
      <c r="G24" s="189"/>
      <c r="H24" s="189"/>
      <c r="I24" s="1">
        <v>17</v>
      </c>
      <c r="J24" s="5"/>
      <c r="K24" s="7"/>
    </row>
    <row r="25" spans="1:11" ht="12.75">
      <c r="A25" s="188" t="s">
        <v>286</v>
      </c>
      <c r="B25" s="189"/>
      <c r="C25" s="189"/>
      <c r="D25" s="189"/>
      <c r="E25" s="189"/>
      <c r="F25" s="189"/>
      <c r="G25" s="189"/>
      <c r="H25" s="189"/>
      <c r="I25" s="1">
        <v>18</v>
      </c>
      <c r="J25" s="5">
        <v>2360</v>
      </c>
      <c r="K25" s="7">
        <v>31968</v>
      </c>
    </row>
    <row r="26" spans="1:11" ht="12.75">
      <c r="A26" s="188" t="s">
        <v>287</v>
      </c>
      <c r="B26" s="189"/>
      <c r="C26" s="189"/>
      <c r="D26" s="189"/>
      <c r="E26" s="189"/>
      <c r="F26" s="189"/>
      <c r="G26" s="189"/>
      <c r="H26" s="189"/>
      <c r="I26" s="1">
        <v>19</v>
      </c>
      <c r="J26" s="5"/>
      <c r="K26" s="7"/>
    </row>
    <row r="27" spans="1:11" ht="12.75">
      <c r="A27" s="188" t="s">
        <v>138</v>
      </c>
      <c r="B27" s="189"/>
      <c r="C27" s="189"/>
      <c r="D27" s="189"/>
      <c r="E27" s="189"/>
      <c r="F27" s="189"/>
      <c r="G27" s="189"/>
      <c r="H27" s="189"/>
      <c r="I27" s="1">
        <v>20</v>
      </c>
      <c r="J27" s="5"/>
      <c r="K27" s="7"/>
    </row>
    <row r="28" spans="1:11" ht="12.75">
      <c r="A28" s="206" t="s">
        <v>90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27944</v>
      </c>
      <c r="K28" s="53">
        <f>SUM(K23:K27)</f>
        <v>31968</v>
      </c>
    </row>
    <row r="29" spans="1:11" ht="12.75">
      <c r="A29" s="188" t="s">
        <v>2</v>
      </c>
      <c r="B29" s="189"/>
      <c r="C29" s="189"/>
      <c r="D29" s="189"/>
      <c r="E29" s="189"/>
      <c r="F29" s="189"/>
      <c r="G29" s="189"/>
      <c r="H29" s="189"/>
      <c r="I29" s="1">
        <v>22</v>
      </c>
      <c r="J29" s="5"/>
      <c r="K29" s="7">
        <v>37859</v>
      </c>
    </row>
    <row r="30" spans="1:11" ht="12.75">
      <c r="A30" s="188" t="s">
        <v>3</v>
      </c>
      <c r="B30" s="189"/>
      <c r="C30" s="189"/>
      <c r="D30" s="189"/>
      <c r="E30" s="189"/>
      <c r="F30" s="189"/>
      <c r="G30" s="189"/>
      <c r="H30" s="189"/>
      <c r="I30" s="1">
        <v>23</v>
      </c>
      <c r="J30" s="5"/>
      <c r="K30" s="7"/>
    </row>
    <row r="31" spans="1:11" ht="12.75">
      <c r="A31" s="188" t="s">
        <v>4</v>
      </c>
      <c r="B31" s="189"/>
      <c r="C31" s="189"/>
      <c r="D31" s="189"/>
      <c r="E31" s="189"/>
      <c r="F31" s="189"/>
      <c r="G31" s="189"/>
      <c r="H31" s="189"/>
      <c r="I31" s="1">
        <v>24</v>
      </c>
      <c r="J31" s="5"/>
      <c r="K31" s="7"/>
    </row>
    <row r="32" spans="1:11" ht="12.75">
      <c r="A32" s="206" t="s">
        <v>33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37859</v>
      </c>
    </row>
    <row r="33" spans="1:11" ht="12.75">
      <c r="A33" s="206" t="s">
        <v>86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27944</v>
      </c>
      <c r="K33" s="53">
        <f>IF(K28&gt;K32,K28-K32,0)</f>
        <v>0</v>
      </c>
    </row>
    <row r="34" spans="1:11" ht="12.75">
      <c r="A34" s="206" t="s">
        <v>87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5891</v>
      </c>
    </row>
    <row r="35" spans="1:11" ht="12.75">
      <c r="A35" s="215" t="s">
        <v>132</v>
      </c>
      <c r="B35" s="228"/>
      <c r="C35" s="228"/>
      <c r="D35" s="228"/>
      <c r="E35" s="228"/>
      <c r="F35" s="228"/>
      <c r="G35" s="228"/>
      <c r="H35" s="228"/>
      <c r="I35" s="255">
        <v>0</v>
      </c>
      <c r="J35" s="255"/>
      <c r="K35" s="256"/>
    </row>
    <row r="36" spans="1:11" ht="12.75">
      <c r="A36" s="188" t="s">
        <v>144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/>
      <c r="K36" s="7"/>
    </row>
    <row r="37" spans="1:11" ht="12.75">
      <c r="A37" s="188" t="s">
        <v>23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>
        <v>8414</v>
      </c>
      <c r="K37" s="7">
        <v>10753</v>
      </c>
    </row>
    <row r="38" spans="1:11" ht="12.75">
      <c r="A38" s="188" t="s">
        <v>24</v>
      </c>
      <c r="B38" s="189"/>
      <c r="C38" s="189"/>
      <c r="D38" s="189"/>
      <c r="E38" s="189"/>
      <c r="F38" s="189"/>
      <c r="G38" s="189"/>
      <c r="H38" s="189"/>
      <c r="I38" s="1">
        <v>30</v>
      </c>
      <c r="J38" s="5"/>
      <c r="K38" s="7"/>
    </row>
    <row r="39" spans="1:11" ht="12.75">
      <c r="A39" s="206" t="s">
        <v>34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8414</v>
      </c>
      <c r="K39" s="53">
        <f>SUM(K36:K38)</f>
        <v>10753</v>
      </c>
    </row>
    <row r="40" spans="1:11" ht="12.75">
      <c r="A40" s="188" t="s">
        <v>25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>
        <v>91726</v>
      </c>
      <c r="K40" s="7">
        <v>91726</v>
      </c>
    </row>
    <row r="41" spans="1:11" ht="12.75">
      <c r="A41" s="188" t="s">
        <v>26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/>
      <c r="K41" s="7"/>
    </row>
    <row r="42" spans="1:11" ht="12.75">
      <c r="A42" s="188" t="s">
        <v>27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>
        <v>75459</v>
      </c>
      <c r="K42" s="7">
        <v>138166</v>
      </c>
    </row>
    <row r="43" spans="1:11" ht="12.75">
      <c r="A43" s="188" t="s">
        <v>28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/>
      <c r="K43" s="7"/>
    </row>
    <row r="44" spans="1:11" ht="12.75">
      <c r="A44" s="188" t="s">
        <v>29</v>
      </c>
      <c r="B44" s="189"/>
      <c r="C44" s="189"/>
      <c r="D44" s="189"/>
      <c r="E44" s="189"/>
      <c r="F44" s="189"/>
      <c r="G44" s="189"/>
      <c r="H44" s="189"/>
      <c r="I44" s="1">
        <v>36</v>
      </c>
      <c r="J44" s="5"/>
      <c r="K44" s="7"/>
    </row>
    <row r="45" spans="1:11" ht="12.75">
      <c r="A45" s="206" t="s">
        <v>122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167185</v>
      </c>
      <c r="K45" s="53">
        <f>SUM(K40:K44)</f>
        <v>229892</v>
      </c>
    </row>
    <row r="46" spans="1:11" ht="12.75">
      <c r="A46" s="206" t="s">
        <v>134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135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158771</v>
      </c>
      <c r="K47" s="53">
        <f>IF(K45&gt;K39,K45-K39,0)</f>
        <v>219139</v>
      </c>
    </row>
    <row r="48" spans="1:11" ht="12.75">
      <c r="A48" s="206" t="s">
        <v>123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12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11840982</v>
      </c>
      <c r="K49" s="53">
        <f>IF(K21-K20+K34-K33+K47-K46&gt;0,K21-K20+K34-K33+K47-K46,0)</f>
        <v>17378973</v>
      </c>
    </row>
    <row r="50" spans="1:11" ht="12.75">
      <c r="A50" s="206" t="s">
        <v>133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14112088</v>
      </c>
      <c r="K50" s="7">
        <v>31920462</v>
      </c>
    </row>
    <row r="51" spans="1:11" ht="12.75">
      <c r="A51" s="206" t="s">
        <v>145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146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>
        <v>11840982</v>
      </c>
      <c r="K52" s="7">
        <v>17378973</v>
      </c>
    </row>
    <row r="53" spans="1:11" ht="12.75">
      <c r="A53" s="212" t="s">
        <v>147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2271106</v>
      </c>
      <c r="K53" s="61">
        <f>K50+K51-K52</f>
        <v>14541489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3:H43"/>
    <mergeCell ref="A44:H44"/>
    <mergeCell ref="A47:H47"/>
    <mergeCell ref="A52:H52"/>
    <mergeCell ref="A37:H37"/>
    <mergeCell ref="A38:H38"/>
    <mergeCell ref="A39:H39"/>
    <mergeCell ref="A40:H40"/>
    <mergeCell ref="A41:H41"/>
    <mergeCell ref="A42:H42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10" sqref="O10:O1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16384" width="9.140625" style="74" customWidth="1"/>
  </cols>
  <sheetData>
    <row r="1" spans="1:12" ht="12.75">
      <c r="A1" s="263" t="s">
        <v>246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73"/>
    </row>
    <row r="2" spans="1:12" ht="15.75">
      <c r="A2" s="42"/>
      <c r="B2" s="72"/>
      <c r="C2" s="277" t="s">
        <v>247</v>
      </c>
      <c r="D2" s="277"/>
      <c r="E2" s="75">
        <v>40544</v>
      </c>
      <c r="F2" s="43" t="s">
        <v>215</v>
      </c>
      <c r="G2" s="278">
        <v>40633</v>
      </c>
      <c r="H2" s="279"/>
      <c r="I2" s="72"/>
      <c r="J2" s="72"/>
      <c r="K2" s="72"/>
      <c r="L2" s="76"/>
    </row>
    <row r="3" spans="1:11" ht="23.25">
      <c r="A3" s="280" t="s">
        <v>39</v>
      </c>
      <c r="B3" s="280"/>
      <c r="C3" s="280"/>
      <c r="D3" s="280"/>
      <c r="E3" s="280"/>
      <c r="F3" s="280"/>
      <c r="G3" s="280"/>
      <c r="H3" s="280"/>
      <c r="I3" s="79" t="s">
        <v>270</v>
      </c>
      <c r="J3" s="80" t="s">
        <v>124</v>
      </c>
      <c r="K3" s="80" t="s">
        <v>125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2">
        <v>2</v>
      </c>
      <c r="J4" s="81" t="s">
        <v>248</v>
      </c>
      <c r="K4" s="81" t="s">
        <v>249</v>
      </c>
    </row>
    <row r="5" spans="1:11" ht="12.75">
      <c r="A5" s="265" t="s">
        <v>250</v>
      </c>
      <c r="B5" s="266"/>
      <c r="C5" s="266"/>
      <c r="D5" s="266"/>
      <c r="E5" s="266"/>
      <c r="F5" s="266"/>
      <c r="G5" s="266"/>
      <c r="H5" s="266"/>
      <c r="I5" s="44">
        <v>1</v>
      </c>
      <c r="J5" s="45">
        <v>39544900</v>
      </c>
      <c r="K5" s="45">
        <v>39544900</v>
      </c>
    </row>
    <row r="6" spans="1:11" ht="12.75">
      <c r="A6" s="265" t="s">
        <v>251</v>
      </c>
      <c r="B6" s="266"/>
      <c r="C6" s="266"/>
      <c r="D6" s="266"/>
      <c r="E6" s="266"/>
      <c r="F6" s="266"/>
      <c r="G6" s="266"/>
      <c r="H6" s="266"/>
      <c r="I6" s="44">
        <v>2</v>
      </c>
      <c r="J6" s="46"/>
      <c r="K6" s="46"/>
    </row>
    <row r="7" spans="1:11" ht="12.75">
      <c r="A7" s="265" t="s">
        <v>252</v>
      </c>
      <c r="B7" s="266"/>
      <c r="C7" s="266"/>
      <c r="D7" s="266"/>
      <c r="E7" s="266"/>
      <c r="F7" s="266"/>
      <c r="G7" s="266"/>
      <c r="H7" s="266"/>
      <c r="I7" s="44">
        <v>3</v>
      </c>
      <c r="J7" s="46">
        <v>34068</v>
      </c>
      <c r="K7" s="46">
        <v>34068</v>
      </c>
    </row>
    <row r="8" spans="1:11" ht="12.75">
      <c r="A8" s="265" t="s">
        <v>253</v>
      </c>
      <c r="B8" s="266"/>
      <c r="C8" s="266"/>
      <c r="D8" s="266"/>
      <c r="E8" s="266"/>
      <c r="F8" s="266"/>
      <c r="G8" s="266"/>
      <c r="H8" s="266"/>
      <c r="I8" s="44">
        <v>4</v>
      </c>
      <c r="J8" s="46">
        <v>647292</v>
      </c>
      <c r="K8" s="46">
        <v>12934342</v>
      </c>
    </row>
    <row r="9" spans="1:11" ht="12.75">
      <c r="A9" s="265" t="s">
        <v>254</v>
      </c>
      <c r="B9" s="266"/>
      <c r="C9" s="266"/>
      <c r="D9" s="266"/>
      <c r="E9" s="266"/>
      <c r="F9" s="266"/>
      <c r="G9" s="266"/>
      <c r="H9" s="266"/>
      <c r="I9" s="44">
        <v>5</v>
      </c>
      <c r="J9" s="46">
        <v>12287050</v>
      </c>
      <c r="K9" s="46">
        <v>-12922145</v>
      </c>
    </row>
    <row r="10" spans="1:11" ht="12.75">
      <c r="A10" s="265" t="s">
        <v>255</v>
      </c>
      <c r="B10" s="266"/>
      <c r="C10" s="266"/>
      <c r="D10" s="266"/>
      <c r="E10" s="266"/>
      <c r="F10" s="266"/>
      <c r="G10" s="266"/>
      <c r="H10" s="266"/>
      <c r="I10" s="44">
        <v>6</v>
      </c>
      <c r="J10" s="46"/>
      <c r="K10" s="46"/>
    </row>
    <row r="11" spans="1:11" ht="12.75">
      <c r="A11" s="265" t="s">
        <v>256</v>
      </c>
      <c r="B11" s="266"/>
      <c r="C11" s="266"/>
      <c r="D11" s="266"/>
      <c r="E11" s="266"/>
      <c r="F11" s="266"/>
      <c r="G11" s="266"/>
      <c r="H11" s="266"/>
      <c r="I11" s="44">
        <v>7</v>
      </c>
      <c r="J11" s="46"/>
      <c r="K11" s="46"/>
    </row>
    <row r="12" spans="1:11" ht="12.75">
      <c r="A12" s="265" t="s">
        <v>257</v>
      </c>
      <c r="B12" s="266"/>
      <c r="C12" s="266"/>
      <c r="D12" s="266"/>
      <c r="E12" s="266"/>
      <c r="F12" s="266"/>
      <c r="G12" s="266"/>
      <c r="H12" s="266"/>
      <c r="I12" s="44">
        <v>8</v>
      </c>
      <c r="J12" s="46"/>
      <c r="K12" s="46"/>
    </row>
    <row r="13" spans="1:11" ht="12.75">
      <c r="A13" s="265" t="s">
        <v>258</v>
      </c>
      <c r="B13" s="266"/>
      <c r="C13" s="266"/>
      <c r="D13" s="266"/>
      <c r="E13" s="266"/>
      <c r="F13" s="266"/>
      <c r="G13" s="266"/>
      <c r="H13" s="266"/>
      <c r="I13" s="44">
        <v>9</v>
      </c>
      <c r="J13" s="46"/>
      <c r="K13" s="46"/>
    </row>
    <row r="14" spans="1:11" ht="12.75">
      <c r="A14" s="267" t="s">
        <v>259</v>
      </c>
      <c r="B14" s="268"/>
      <c r="C14" s="268"/>
      <c r="D14" s="268"/>
      <c r="E14" s="268"/>
      <c r="F14" s="268"/>
      <c r="G14" s="268"/>
      <c r="H14" s="268"/>
      <c r="I14" s="44">
        <v>10</v>
      </c>
      <c r="J14" s="77">
        <f>SUM(J5:J13)</f>
        <v>52513310</v>
      </c>
      <c r="K14" s="77">
        <f>SUM(K5:K13)</f>
        <v>39591165</v>
      </c>
    </row>
    <row r="15" spans="1:11" ht="12.75">
      <c r="A15" s="265" t="s">
        <v>260</v>
      </c>
      <c r="B15" s="266"/>
      <c r="C15" s="266"/>
      <c r="D15" s="266"/>
      <c r="E15" s="266"/>
      <c r="F15" s="266"/>
      <c r="G15" s="266"/>
      <c r="H15" s="266"/>
      <c r="I15" s="44">
        <v>11</v>
      </c>
      <c r="J15" s="46"/>
      <c r="K15" s="46"/>
    </row>
    <row r="16" spans="1:11" ht="12.75">
      <c r="A16" s="265" t="s">
        <v>261</v>
      </c>
      <c r="B16" s="266"/>
      <c r="C16" s="266"/>
      <c r="D16" s="266"/>
      <c r="E16" s="266"/>
      <c r="F16" s="266"/>
      <c r="G16" s="266"/>
      <c r="H16" s="266"/>
      <c r="I16" s="44">
        <v>12</v>
      </c>
      <c r="J16" s="46"/>
      <c r="K16" s="46"/>
    </row>
    <row r="17" spans="1:11" ht="12.75">
      <c r="A17" s="265" t="s">
        <v>262</v>
      </c>
      <c r="B17" s="266"/>
      <c r="C17" s="266"/>
      <c r="D17" s="266"/>
      <c r="E17" s="266"/>
      <c r="F17" s="266"/>
      <c r="G17" s="266"/>
      <c r="H17" s="266"/>
      <c r="I17" s="44">
        <v>13</v>
      </c>
      <c r="J17" s="46"/>
      <c r="K17" s="46"/>
    </row>
    <row r="18" spans="1:11" ht="12.75">
      <c r="A18" s="265" t="s">
        <v>263</v>
      </c>
      <c r="B18" s="266"/>
      <c r="C18" s="266"/>
      <c r="D18" s="266"/>
      <c r="E18" s="266"/>
      <c r="F18" s="266"/>
      <c r="G18" s="266"/>
      <c r="H18" s="266"/>
      <c r="I18" s="44">
        <v>14</v>
      </c>
      <c r="J18" s="46"/>
      <c r="K18" s="46"/>
    </row>
    <row r="19" spans="1:11" ht="12.75">
      <c r="A19" s="265" t="s">
        <v>264</v>
      </c>
      <c r="B19" s="266"/>
      <c r="C19" s="266"/>
      <c r="D19" s="266"/>
      <c r="E19" s="266"/>
      <c r="F19" s="266"/>
      <c r="G19" s="266"/>
      <c r="H19" s="266"/>
      <c r="I19" s="44">
        <v>15</v>
      </c>
      <c r="J19" s="46"/>
      <c r="K19" s="46"/>
    </row>
    <row r="20" spans="1:11" ht="12.75">
      <c r="A20" s="265" t="s">
        <v>265</v>
      </c>
      <c r="B20" s="266"/>
      <c r="C20" s="266"/>
      <c r="D20" s="266"/>
      <c r="E20" s="266"/>
      <c r="F20" s="266"/>
      <c r="G20" s="266"/>
      <c r="H20" s="266"/>
      <c r="I20" s="44">
        <v>16</v>
      </c>
      <c r="J20" s="46">
        <v>54783009</v>
      </c>
      <c r="K20" s="46">
        <v>54783009</v>
      </c>
    </row>
    <row r="21" spans="1:11" ht="12.75">
      <c r="A21" s="267" t="s">
        <v>266</v>
      </c>
      <c r="B21" s="268"/>
      <c r="C21" s="268"/>
      <c r="D21" s="268"/>
      <c r="E21" s="268"/>
      <c r="F21" s="268"/>
      <c r="G21" s="268"/>
      <c r="H21" s="268"/>
      <c r="I21" s="44">
        <v>17</v>
      </c>
      <c r="J21" s="78">
        <f>SUM(J15:J20)</f>
        <v>54783009</v>
      </c>
      <c r="K21" s="78">
        <f>SUM(K15:K20)</f>
        <v>54783009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267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268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8"/>
      <c r="K24" s="78"/>
    </row>
    <row r="25" spans="1:11" ht="30" customHeight="1">
      <c r="A25" s="261" t="s">
        <v>269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245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281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2011-05-10T07:43:49Z</cp:lastPrinted>
  <dcterms:created xsi:type="dcterms:W3CDTF">2008-10-17T11:51:54Z</dcterms:created>
  <dcterms:modified xsi:type="dcterms:W3CDTF">2011-05-19T07:31:10Z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