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<sst xmlns="http://schemas.openxmlformats.org/spreadsheetml/2006/main" count="394" uniqueCount="342">
  <si>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</si>
  <si>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</si>
  <si>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</si>
  <si>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</si>
  <si>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</si>
  <si>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</si>
  <si>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</si>
  <si>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</si>
  <si>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</si>
  <si>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</si>
  <si>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</si>
  <si>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</si>
  <si>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</si>
  <si>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</si>
  <si>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</si>
  <si>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</si>
  <si>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</si>
  <si>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</si>
  <si>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</si>
  <si>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</si>
  <si>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</si>
  <si>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</si>
  <si>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</si>
  <si>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</si>
  <si>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</si>
  <si>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</si>
  <si>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</si>
  <si>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</si>
  <si>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</si>
  <si>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</si>
  <si>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</si>
  <si>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</si>
  <si>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</si>
  <si>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</si>
  <si>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</si>
  <si>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</si>
  <si>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</si>
  <si>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</si>
  <si>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</si>
  <si>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</si>
  <si>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</si>
  <si>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</si>
  <si>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</si>
  <si>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</si>
  <si>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</si>
  <si>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</si>
  <si>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</si>
  <si>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</si>
  <si>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</si>
  <si>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</si>
  <si>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</si>
  <si>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</si>
  <si>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</si>
  <si>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</si>
  <si>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</si>
  <si>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</si>
  <si>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</si>
  <si>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</si>
  <si>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</si>
  <si>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</si>
  <si>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</si>
  <si>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</si>
  <si>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</si>
  <si>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</si>
  <si>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</si>
  <si>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</si>
  <si>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</si>
  <si>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</si>
  <si>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</si>
  <si>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</si>
  <si>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</si>
  <si>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</si>
  <si>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</si>
  <si>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</si>
  <si>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</si>
  <si>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</si>
  <si>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</si>
  <si>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</si>
  <si>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</si>
  <si>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</si>
  <si>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</si>
  <si>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</si>
  <si>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</si>
  <si>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</si>
  <si>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</si>
  <si>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</si>
  <si>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</si>
  <si>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</si>
  <si>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</si>
  <si>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</si>
  <si>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</si>
  <si>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</si>
  <si>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</si>
  <si>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</si>
  <si>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</si>
  <si>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</si>
  <si>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</si>
  <si>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</si>
  <si>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</si>
  <si>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</si>
  <si>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</si>
  <si>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</si>
  <si>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</si>
  <si>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</si>
  <si>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</si>
  <si>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</si>
  <si>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</si>
  <si>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</si>
  <si>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</si>
  <si>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</si>
  <si>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</si>
  <si>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</si>
  <si>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</si>
  <si>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</si>
  <si>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</si>
  <si>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</si>
  <si>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</si>
  <si>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</si>
  <si>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</si>
  <si>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</si>
  <si>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</si>
  <si>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</si>
  <si>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</si>
  <si>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</si>
  <si>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</si>
  <si>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</si>
  <si>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</si>
  <si>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</si>
  <si>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</si>
  <si>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</si>
  <si>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</si>
  <si>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</si>
  <si>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</si>
  <si>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</si>
  <si>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</si>
  <si>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</si>
  <si>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</si>
  <si>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</si>
  <si>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</si>
  <si>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</si>
  <si>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</si>
  <si>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</si>
  <si>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</si>
  <si>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</si>
  <si>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</si>
  <si>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</si>
  <si>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</si>
  <si>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</si>
  <si>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</si>
  <si>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</si>
  <si>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</si>
  <si>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</si>
  <si>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</si>
  <si>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</si>
  <si>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</si>
  <si>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</si>
  <si>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</si>
  <si>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</si>
  <si>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</si>
  <si>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</si>
  <si>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</si>
  <si>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</si>
  <si>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</si>
  <si>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</si>
  <si>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</si>
  <si>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</si>
  <si>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</si>
  <si>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</si>
  <si>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</si>
  <si>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</si>
  <si>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</si>
  <si>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</si>
  <si>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</si>
  <si>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</si>
  <si>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</si>
  <si>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</si>
  <si>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</si>
  <si>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</si>
  <si>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</si>
  <si>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</si>
  <si>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</si>
  <si>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</si>
  <si>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</si>
  <si>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</si>
  <si>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</si>
  <si>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</si>
  <si>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</si>
  <si>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</si>
  <si>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</si>
  <si>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</si>
  <si>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</si>
  <si>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</si>
  <si>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</si>
  <si>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</si>
  <si>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</si>
  <si>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</si>
  <si>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</si>
  <si>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</si>
  <si>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</si>
  <si>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</si>
  <si>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</si>
  <si>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</si>
  <si>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</si>
  <si>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</si>
  <si>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</si>
  <si>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</si>
  <si>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</si>
  <si>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</si>
  <si>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</si>
  <si>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</si>
  <si>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</si>
  <si>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</si>
  <si>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</si>
  <si>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</si>
  <si>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</si>
  <si>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</si>
  <si>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</si>
  <si>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</si>
  <si>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</si>
  <si>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</si>
  <si>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</si>
  <si>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</si>
  <si>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</si>
  <si>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</si>
  <si>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</si>
  <si>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</si>
  <si>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</si>
  <si>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</si>
  <si>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</si>
  <si>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</si>
  <si>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</si>
  <si>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</si>
  <si>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</si>
  <si>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</si>
  <si>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</si>
  <si>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</si>
  <si>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</si>
  <si>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</si>
  <si>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</si>
  <si>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</si>
  <si>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</si>
  <si>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</si>
  <si>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</si>
  <si>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</si>
  <si>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</si>
  <si>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</si>
  <si>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</si>
  <si>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</si>
  <si>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</si>
  <si>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</si>
  <si>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</si>
  <si>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</si>
  <si>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</si>
  <si>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</si>
  <si>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</si>
  <si>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</si>
  <si>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</si>
  <si>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</si>
  <si>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</si>
  <si>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</si>
  <si>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</si>
  <si>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</si>
  <si>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</si>
  <si>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</si>
  <si>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</si>
  <si>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</si>
  <si>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</si>
  <si>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</si>
  <si>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</si>
  <si>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</si>
  <si>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</si>
  <si>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</si>
  <si>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</si>
  <si>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</si>
  <si>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</si>
  <si>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</si>
  <si>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</si>
  <si>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</si>
  <si>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</si>
  <si>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</si>
  <si>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</si>
  <si>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</si>
  <si>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</si>
  <si>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</si>
  <si>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</si>
  <si>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</si>
  <si>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</si>
  <si>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</si>
  <si>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</si>
  <si>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</si>
  <si>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</si>
  <si>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</si>
  <si>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</si>
  <si>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</si>
  <si>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</si>
  <si>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</si>
  <si>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</si>
  <si>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</si>
  <si>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</si>
  <si>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</si>
  <si>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</si>
  <si>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</si>
  <si>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</si>
  <si>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</si>
  <si>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</si>
  <si>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</si>
  <si>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</si>
  <si>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</si>
  <si>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</si>
  <si>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</si>
  <si>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</si>
  <si>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</si>
  <si>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</si>
  <si>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</si>
  <si>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</si>
  <si>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</si>
  <si>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</si>
  <si>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</si>
  <si>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</si>
  <si>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</si>
  <si>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</si>
  <si>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</si>
  <si>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</si>
  <si>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</si>
  <si>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080031193</t>
  </si>
  <si>
    <t>55860335630</t>
  </si>
  <si>
    <t>VODOPRIVREDA ZAGREB D.D.</t>
  </si>
  <si>
    <t>ZAGREB</t>
  </si>
  <si>
    <t>PETROVARADINSKA 110</t>
  </si>
  <si>
    <t>GRAD ZAGREB</t>
  </si>
  <si>
    <t>NE</t>
  </si>
  <si>
    <t>4291</t>
  </si>
  <si>
    <t>Obveznik:VODOPRIVREDA ZAGREB D.D.</t>
  </si>
  <si>
    <t>Obveznik: VODOPRIVREDA ZAGREB D.D.</t>
  </si>
  <si>
    <t>vodoprivreda07@vzg.hr</t>
  </si>
  <si>
    <t>PEČEK ŠTEFANIJA</t>
  </si>
  <si>
    <t>0913882002</t>
  </si>
  <si>
    <t>015631350</t>
  </si>
  <si>
    <t>vodoprivreda03@vzg.hr</t>
  </si>
  <si>
    <t>KLARIĆ MARIO</t>
  </si>
  <si>
    <t>stanje na dan 30.06.2011.</t>
  </si>
  <si>
    <t>u razdoblju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</si>
</sst>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7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13" fillId="0" borderId="27" xfId="48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>
      <alignment horizontal="center" vertical="center"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8" fillId="0" borderId="0" xfId="57" applyFont="1" applyBorder="1" applyAlignment="1" applyProtection="1">
      <alignment horizontal="left"/>
      <protection hidden="1"/>
    </xf>
    <xf numFmtId="0" fontId="19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6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vodoprivreda03@vz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0">
        <v>40544</v>
      </c>
      <c r="F2" s="12"/>
      <c r="G2" s="13" t="s">
        <v>250</v>
      </c>
      <c r="H2" s="120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4" t="s">
        <v>323</v>
      </c>
      <c r="D6" s="17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3" t="s">
        <v>252</v>
      </c>
      <c r="B8" s="184"/>
      <c r="C8" s="174" t="s">
        <v>324</v>
      </c>
      <c r="D8" s="17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79"/>
      <c r="C10" s="174" t="s">
        <v>325</v>
      </c>
      <c r="D10" s="17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0"/>
      <c r="B11" s="17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46" t="s">
        <v>326</v>
      </c>
      <c r="D12" s="131"/>
      <c r="E12" s="131"/>
      <c r="F12" s="131"/>
      <c r="G12" s="131"/>
      <c r="H12" s="131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81">
        <v>10000</v>
      </c>
      <c r="D14" s="182"/>
      <c r="E14" s="16"/>
      <c r="F14" s="146" t="s">
        <v>327</v>
      </c>
      <c r="G14" s="131"/>
      <c r="H14" s="131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46" t="s">
        <v>328</v>
      </c>
      <c r="D16" s="131"/>
      <c r="E16" s="131"/>
      <c r="F16" s="131"/>
      <c r="G16" s="131"/>
      <c r="H16" s="131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5" t="s">
        <v>334</v>
      </c>
      <c r="D18" s="136"/>
      <c r="E18" s="136"/>
      <c r="F18" s="136"/>
      <c r="G18" s="136"/>
      <c r="H18" s="136"/>
      <c r="I18" s="13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8"/>
      <c r="D20" s="136"/>
      <c r="E20" s="136"/>
      <c r="F20" s="136"/>
      <c r="G20" s="136"/>
      <c r="H20" s="136"/>
      <c r="I20" s="13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133</v>
      </c>
      <c r="D22" s="146" t="s">
        <v>327</v>
      </c>
      <c r="E22" s="139"/>
      <c r="F22" s="132"/>
      <c r="G22" s="158"/>
      <c r="H22" s="13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21</v>
      </c>
      <c r="D24" s="146" t="s">
        <v>329</v>
      </c>
      <c r="E24" s="139"/>
      <c r="F24" s="139"/>
      <c r="G24" s="132"/>
      <c r="H24" s="51" t="s">
        <v>261</v>
      </c>
      <c r="I24" s="122">
        <v>336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330</v>
      </c>
      <c r="D26" s="25"/>
      <c r="E26" s="33"/>
      <c r="F26" s="24"/>
      <c r="G26" s="134" t="s">
        <v>263</v>
      </c>
      <c r="H26" s="159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28" t="s">
        <v>264</v>
      </c>
      <c r="B28" s="129"/>
      <c r="C28" s="130"/>
      <c r="D28" s="130"/>
      <c r="E28" s="150" t="s">
        <v>265</v>
      </c>
      <c r="F28" s="140"/>
      <c r="G28" s="140"/>
      <c r="H28" s="141" t="s">
        <v>266</v>
      </c>
      <c r="I28" s="14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1"/>
      <c r="B30" s="172"/>
      <c r="C30" s="172"/>
      <c r="D30" s="173"/>
      <c r="E30" s="171"/>
      <c r="F30" s="172"/>
      <c r="G30" s="172"/>
      <c r="H30" s="174"/>
      <c r="I30" s="175"/>
      <c r="J30" s="10"/>
      <c r="K30" s="10"/>
      <c r="L30" s="10"/>
    </row>
    <row r="31" spans="1:12" ht="12.75">
      <c r="A31" s="94"/>
      <c r="B31" s="22"/>
      <c r="C31" s="21"/>
      <c r="D31" s="176"/>
      <c r="E31" s="176"/>
      <c r="F31" s="176"/>
      <c r="G31" s="177"/>
      <c r="H31" s="16"/>
      <c r="I31" s="101"/>
      <c r="J31" s="10"/>
      <c r="K31" s="10"/>
      <c r="L31" s="10"/>
    </row>
    <row r="32" spans="1:12" ht="12.75">
      <c r="A32" s="171"/>
      <c r="B32" s="172"/>
      <c r="C32" s="172"/>
      <c r="D32" s="173"/>
      <c r="E32" s="171"/>
      <c r="F32" s="172"/>
      <c r="G32" s="172"/>
      <c r="H32" s="174"/>
      <c r="I32" s="17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1"/>
      <c r="B34" s="172"/>
      <c r="C34" s="172"/>
      <c r="D34" s="173"/>
      <c r="E34" s="171"/>
      <c r="F34" s="172"/>
      <c r="G34" s="172"/>
      <c r="H34" s="174"/>
      <c r="I34" s="17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1"/>
      <c r="B36" s="172"/>
      <c r="C36" s="172"/>
      <c r="D36" s="173"/>
      <c r="E36" s="171"/>
      <c r="F36" s="172"/>
      <c r="G36" s="172"/>
      <c r="H36" s="174"/>
      <c r="I36" s="175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71"/>
      <c r="B38" s="172"/>
      <c r="C38" s="172"/>
      <c r="D38" s="173"/>
      <c r="E38" s="171"/>
      <c r="F38" s="172"/>
      <c r="G38" s="172"/>
      <c r="H38" s="174"/>
      <c r="I38" s="17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1"/>
      <c r="B40" s="172"/>
      <c r="C40" s="172"/>
      <c r="D40" s="173"/>
      <c r="E40" s="171"/>
      <c r="F40" s="172"/>
      <c r="G40" s="172"/>
      <c r="H40" s="174"/>
      <c r="I40" s="17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4"/>
      <c r="D44" s="175"/>
      <c r="E44" s="26"/>
      <c r="F44" s="146"/>
      <c r="G44" s="172"/>
      <c r="H44" s="172"/>
      <c r="I44" s="173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47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46" t="s">
        <v>335</v>
      </c>
      <c r="D46" s="148"/>
      <c r="E46" s="148"/>
      <c r="F46" s="148"/>
      <c r="G46" s="148"/>
      <c r="H46" s="148"/>
      <c r="I46" s="14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336</v>
      </c>
      <c r="D48" s="156"/>
      <c r="E48" s="157"/>
      <c r="F48" s="16"/>
      <c r="G48" s="51" t="s">
        <v>271</v>
      </c>
      <c r="H48" s="160" t="s">
        <v>337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338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339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3" t="s">
        <v>277</v>
      </c>
      <c r="H62" s="144"/>
      <c r="I62" s="14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8:B8"/>
    <mergeCell ref="C8:D8"/>
    <mergeCell ref="A2:D2"/>
    <mergeCell ref="A4:I4"/>
    <mergeCell ref="A6:B6"/>
    <mergeCell ref="C6:D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32:D32"/>
    <mergeCell ref="E32:G32"/>
    <mergeCell ref="H32:I32"/>
    <mergeCell ref="A24:B24"/>
    <mergeCell ref="D24:G24"/>
    <mergeCell ref="A26:B26"/>
    <mergeCell ref="A30:D30"/>
    <mergeCell ref="E30:G30"/>
    <mergeCell ref="H30:I30"/>
    <mergeCell ref="A28:D28"/>
    <mergeCell ref="A18:B18"/>
    <mergeCell ref="C18:I18"/>
    <mergeCell ref="A20:B20"/>
    <mergeCell ref="C20:I20"/>
    <mergeCell ref="A22:B22"/>
    <mergeCell ref="D22:F22"/>
    <mergeCell ref="G22:H22"/>
    <mergeCell ref="G26:H26"/>
    <mergeCell ref="E28:G28"/>
    <mergeCell ref="H28:I28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vodoprivreda03@vzg.hr"/>
  </hyperlinks>
  <printOptions/>
  <pageMargins left="0.75" right="0.75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88" sqref="M8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332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8" t="s">
        <v>278</v>
      </c>
      <c r="J4" s="59" t="s">
        <v>319</v>
      </c>
      <c r="K4" s="60" t="s">
        <v>320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133675815</v>
      </c>
      <c r="K8" s="53">
        <f>K9+K16+K26+K35+K39</f>
        <v>142940470</v>
      </c>
    </row>
    <row r="9" spans="1:11" ht="12.75">
      <c r="A9" s="191" t="s">
        <v>205</v>
      </c>
      <c r="B9" s="192"/>
      <c r="C9" s="192"/>
      <c r="D9" s="192"/>
      <c r="E9" s="192"/>
      <c r="F9" s="192"/>
      <c r="G9" s="192"/>
      <c r="H9" s="193"/>
      <c r="I9" s="1">
        <v>3</v>
      </c>
      <c r="J9" s="53">
        <f>SUM(J10:J15)</f>
        <v>108334</v>
      </c>
      <c r="K9" s="53">
        <f>SUM(K10:K15)</f>
        <v>78331</v>
      </c>
    </row>
    <row r="10" spans="1:11" ht="12.75">
      <c r="A10" s="191" t="s">
        <v>112</v>
      </c>
      <c r="B10" s="192"/>
      <c r="C10" s="192"/>
      <c r="D10" s="192"/>
      <c r="E10" s="192"/>
      <c r="F10" s="192"/>
      <c r="G10" s="192"/>
      <c r="H10" s="193"/>
      <c r="I10" s="1">
        <v>4</v>
      </c>
      <c r="J10" s="7"/>
      <c r="K10" s="7"/>
    </row>
    <row r="11" spans="1:11" ht="12.75">
      <c r="A11" s="191" t="s">
        <v>14</v>
      </c>
      <c r="B11" s="192"/>
      <c r="C11" s="192"/>
      <c r="D11" s="192"/>
      <c r="E11" s="192"/>
      <c r="F11" s="192"/>
      <c r="G11" s="192"/>
      <c r="H11" s="193"/>
      <c r="I11" s="1">
        <v>5</v>
      </c>
      <c r="J11" s="7">
        <v>108334</v>
      </c>
      <c r="K11" s="7">
        <v>78331</v>
      </c>
    </row>
    <row r="12" spans="1:11" ht="12.75">
      <c r="A12" s="191" t="s">
        <v>113</v>
      </c>
      <c r="B12" s="192"/>
      <c r="C12" s="192"/>
      <c r="D12" s="192"/>
      <c r="E12" s="192"/>
      <c r="F12" s="192"/>
      <c r="G12" s="192"/>
      <c r="H12" s="193"/>
      <c r="I12" s="1">
        <v>6</v>
      </c>
      <c r="J12" s="7"/>
      <c r="K12" s="7"/>
    </row>
    <row r="13" spans="1:11" ht="12.75">
      <c r="A13" s="191" t="s">
        <v>208</v>
      </c>
      <c r="B13" s="192"/>
      <c r="C13" s="192"/>
      <c r="D13" s="192"/>
      <c r="E13" s="192"/>
      <c r="F13" s="192"/>
      <c r="G13" s="192"/>
      <c r="H13" s="193"/>
      <c r="I13" s="1">
        <v>7</v>
      </c>
      <c r="J13" s="7"/>
      <c r="K13" s="7"/>
    </row>
    <row r="14" spans="1:11" ht="12.75">
      <c r="A14" s="191" t="s">
        <v>209</v>
      </c>
      <c r="B14" s="192"/>
      <c r="C14" s="192"/>
      <c r="D14" s="192"/>
      <c r="E14" s="192"/>
      <c r="F14" s="192"/>
      <c r="G14" s="192"/>
      <c r="H14" s="193"/>
      <c r="I14" s="1">
        <v>8</v>
      </c>
      <c r="J14" s="7"/>
      <c r="K14" s="7"/>
    </row>
    <row r="15" spans="1:11" ht="12.75">
      <c r="A15" s="191" t="s">
        <v>210</v>
      </c>
      <c r="B15" s="192"/>
      <c r="C15" s="192"/>
      <c r="D15" s="192"/>
      <c r="E15" s="192"/>
      <c r="F15" s="192"/>
      <c r="G15" s="192"/>
      <c r="H15" s="193"/>
      <c r="I15" s="1">
        <v>9</v>
      </c>
      <c r="J15" s="7"/>
      <c r="K15" s="7"/>
    </row>
    <row r="16" spans="1:11" ht="12.75">
      <c r="A16" s="191" t="s">
        <v>206</v>
      </c>
      <c r="B16" s="192"/>
      <c r="C16" s="192"/>
      <c r="D16" s="192"/>
      <c r="E16" s="192"/>
      <c r="F16" s="192"/>
      <c r="G16" s="192"/>
      <c r="H16" s="193"/>
      <c r="I16" s="1">
        <v>10</v>
      </c>
      <c r="J16" s="53">
        <f>SUM(J17:J25)</f>
        <v>126963416</v>
      </c>
      <c r="K16" s="53">
        <f>SUM(K17:K25)</f>
        <v>125647587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114082165</v>
      </c>
      <c r="K17" s="7">
        <v>114082165</v>
      </c>
    </row>
    <row r="18" spans="1:11" ht="12.75">
      <c r="A18" s="191" t="s">
        <v>247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8342784</v>
      </c>
      <c r="K18" s="7">
        <v>7884872</v>
      </c>
    </row>
    <row r="19" spans="1:11" ht="12.75">
      <c r="A19" s="191" t="s">
        <v>212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>
        <v>241735</v>
      </c>
      <c r="K19" s="7">
        <v>181621</v>
      </c>
    </row>
    <row r="20" spans="1:11" ht="12.75">
      <c r="A20" s="191" t="s">
        <v>27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>
        <v>4282648</v>
      </c>
      <c r="K20" s="7">
        <v>3478661</v>
      </c>
    </row>
    <row r="21" spans="1:11" ht="12.75">
      <c r="A21" s="191" t="s">
        <v>28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/>
      <c r="K21" s="7"/>
    </row>
    <row r="22" spans="1:11" ht="12.75">
      <c r="A22" s="191" t="s">
        <v>72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>
        <v>14084</v>
      </c>
      <c r="K22" s="7">
        <v>14084</v>
      </c>
    </row>
    <row r="23" spans="1:11" ht="12.75">
      <c r="A23" s="191" t="s">
        <v>73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/>
      <c r="K23" s="7">
        <v>6184</v>
      </c>
    </row>
    <row r="24" spans="1:11" ht="12.75">
      <c r="A24" s="191" t="s">
        <v>74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/>
      <c r="K24" s="7"/>
    </row>
    <row r="25" spans="1:11" ht="12.75">
      <c r="A25" s="191" t="s">
        <v>75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/>
      <c r="K25" s="7"/>
    </row>
    <row r="26" spans="1:11" ht="12.75">
      <c r="A26" s="191" t="s">
        <v>190</v>
      </c>
      <c r="B26" s="192"/>
      <c r="C26" s="192"/>
      <c r="D26" s="192"/>
      <c r="E26" s="192"/>
      <c r="F26" s="192"/>
      <c r="G26" s="192"/>
      <c r="H26" s="193"/>
      <c r="I26" s="1">
        <v>20</v>
      </c>
      <c r="J26" s="53">
        <f>SUM(J27:J34)</f>
        <v>6416709</v>
      </c>
      <c r="K26" s="53">
        <f>SUM(K27:K34)</f>
        <v>17027196</v>
      </c>
    </row>
    <row r="27" spans="1:11" ht="12.75">
      <c r="A27" s="191" t="s">
        <v>76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>
        <v>5276029</v>
      </c>
      <c r="K27" s="7">
        <v>15886516</v>
      </c>
    </row>
    <row r="28" spans="1:11" ht="12.75">
      <c r="A28" s="191" t="s">
        <v>77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/>
      <c r="K28" s="7"/>
    </row>
    <row r="29" spans="1:11" ht="12.75">
      <c r="A29" s="191" t="s">
        <v>78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/>
      <c r="K29" s="7"/>
    </row>
    <row r="30" spans="1:11" ht="12.75">
      <c r="A30" s="191" t="s">
        <v>83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/>
      <c r="K30" s="7"/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>
        <v>1140680</v>
      </c>
      <c r="K31" s="7">
        <v>1140680</v>
      </c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/>
      <c r="K32" s="7"/>
    </row>
    <row r="33" spans="1:11" ht="12.75">
      <c r="A33" s="191" t="s">
        <v>79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/>
      <c r="K33" s="7"/>
    </row>
    <row r="34" spans="1:11" ht="12.75">
      <c r="A34" s="191" t="s">
        <v>183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91" t="s">
        <v>184</v>
      </c>
      <c r="B35" s="192"/>
      <c r="C35" s="192"/>
      <c r="D35" s="192"/>
      <c r="E35" s="192"/>
      <c r="F35" s="192"/>
      <c r="G35" s="192"/>
      <c r="H35" s="193"/>
      <c r="I35" s="1">
        <v>29</v>
      </c>
      <c r="J35" s="53">
        <f>SUM(J36:J38)</f>
        <v>187356</v>
      </c>
      <c r="K35" s="53">
        <v>187356</v>
      </c>
    </row>
    <row r="36" spans="1:11" ht="12.75">
      <c r="A36" s="191" t="s">
        <v>80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>
        <v>187356</v>
      </c>
      <c r="K37" s="7"/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91" t="s">
        <v>185</v>
      </c>
      <c r="B39" s="192"/>
      <c r="C39" s="192"/>
      <c r="D39" s="192"/>
      <c r="E39" s="192"/>
      <c r="F39" s="192"/>
      <c r="G39" s="192"/>
      <c r="H39" s="193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42022912</v>
      </c>
      <c r="K40" s="53">
        <f>K41+K49+K56+K64</f>
        <v>9899799</v>
      </c>
    </row>
    <row r="41" spans="1:11" ht="12.75">
      <c r="A41" s="191" t="s">
        <v>100</v>
      </c>
      <c r="B41" s="192"/>
      <c r="C41" s="192"/>
      <c r="D41" s="192"/>
      <c r="E41" s="192"/>
      <c r="F41" s="192"/>
      <c r="G41" s="192"/>
      <c r="H41" s="193"/>
      <c r="I41" s="1">
        <v>35</v>
      </c>
      <c r="J41" s="53">
        <f>SUM(J42:J48)</f>
        <v>1421808</v>
      </c>
      <c r="K41" s="53">
        <f>SUM(K42:K48)</f>
        <v>2419004</v>
      </c>
    </row>
    <row r="42" spans="1:11" ht="12.75">
      <c r="A42" s="191" t="s">
        <v>117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>
        <v>1417880</v>
      </c>
      <c r="K42" s="7">
        <v>2415007</v>
      </c>
    </row>
    <row r="43" spans="1:11" ht="12.75">
      <c r="A43" s="191" t="s">
        <v>118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/>
      <c r="K43" s="7"/>
    </row>
    <row r="44" spans="1:11" ht="12.75">
      <c r="A44" s="191" t="s">
        <v>86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/>
      <c r="K44" s="7"/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/>
      <c r="K45" s="7"/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>
        <v>3928</v>
      </c>
      <c r="K46" s="7">
        <v>3997</v>
      </c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91" t="s">
        <v>101</v>
      </c>
      <c r="B49" s="192"/>
      <c r="C49" s="192"/>
      <c r="D49" s="192"/>
      <c r="E49" s="192"/>
      <c r="F49" s="192"/>
      <c r="G49" s="192"/>
      <c r="H49" s="193"/>
      <c r="I49" s="1">
        <v>43</v>
      </c>
      <c r="J49" s="53">
        <f>SUM(J50:J55)</f>
        <v>8540642</v>
      </c>
      <c r="K49" s="53">
        <f>SUM(K50:K55)</f>
        <v>1341326</v>
      </c>
    </row>
    <row r="50" spans="1:11" ht="12.75">
      <c r="A50" s="191" t="s">
        <v>200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>
        <v>8102494</v>
      </c>
      <c r="K50" s="7"/>
    </row>
    <row r="51" spans="1:11" ht="12.75">
      <c r="A51" s="191" t="s">
        <v>201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159916</v>
      </c>
      <c r="K51" s="7">
        <v>16530</v>
      </c>
    </row>
    <row r="52" spans="1:11" ht="12.75">
      <c r="A52" s="191" t="s">
        <v>202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/>
      <c r="K52" s="7"/>
    </row>
    <row r="53" spans="1:11" ht="12.75">
      <c r="A53" s="191" t="s">
        <v>203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>
        <v>17894</v>
      </c>
      <c r="K53" s="7">
        <v>11249</v>
      </c>
    </row>
    <row r="54" spans="1:11" ht="12.75">
      <c r="A54" s="191" t="s">
        <v>10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>
        <v>216881</v>
      </c>
      <c r="K54" s="7">
        <v>1284031</v>
      </c>
    </row>
    <row r="55" spans="1:11" ht="12.75">
      <c r="A55" s="191" t="s">
        <v>11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>
        <v>43457</v>
      </c>
      <c r="K55" s="7">
        <v>29516</v>
      </c>
    </row>
    <row r="56" spans="1:11" ht="12.75">
      <c r="A56" s="191" t="s">
        <v>102</v>
      </c>
      <c r="B56" s="192"/>
      <c r="C56" s="192"/>
      <c r="D56" s="192"/>
      <c r="E56" s="192"/>
      <c r="F56" s="192"/>
      <c r="G56" s="192"/>
      <c r="H56" s="193"/>
      <c r="I56" s="1">
        <v>50</v>
      </c>
      <c r="J56" s="53">
        <f>SUM(J57:J63)</f>
        <v>140000</v>
      </c>
      <c r="K56" s="53">
        <f>SUM(K57:K63)</f>
        <v>1367380</v>
      </c>
    </row>
    <row r="57" spans="1:11" ht="12.75">
      <c r="A57" s="191" t="s">
        <v>76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77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242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/>
      <c r="K59" s="7"/>
    </row>
    <row r="60" spans="1:11" ht="12.75">
      <c r="A60" s="191" t="s">
        <v>83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/>
      <c r="K60" s="7"/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>
        <v>140000</v>
      </c>
      <c r="K62" s="7">
        <v>1367380</v>
      </c>
    </row>
    <row r="63" spans="1:11" ht="12.75">
      <c r="A63" s="191" t="s">
        <v>46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/>
      <c r="K63" s="7"/>
    </row>
    <row r="64" spans="1:11" ht="12.75">
      <c r="A64" s="191" t="s">
        <v>207</v>
      </c>
      <c r="B64" s="192"/>
      <c r="C64" s="192"/>
      <c r="D64" s="192"/>
      <c r="E64" s="192"/>
      <c r="F64" s="192"/>
      <c r="G64" s="192"/>
      <c r="H64" s="193"/>
      <c r="I64" s="1">
        <v>58</v>
      </c>
      <c r="J64" s="7">
        <v>31920462</v>
      </c>
      <c r="K64" s="7">
        <v>4772089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1690883</v>
      </c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177389610</v>
      </c>
      <c r="K66" s="53">
        <f>K7+K8+K40+K65</f>
        <v>152840269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4">
        <f>J70+J71+J72+J78+J79+J82+J85</f>
        <v>107296319</v>
      </c>
      <c r="K69" s="54">
        <f>K70+K71+K72+K78+K79+K82+K85</f>
        <v>90545513</v>
      </c>
    </row>
    <row r="70" spans="1:11" ht="12.75">
      <c r="A70" s="191" t="s">
        <v>141</v>
      </c>
      <c r="B70" s="192"/>
      <c r="C70" s="192"/>
      <c r="D70" s="192"/>
      <c r="E70" s="192"/>
      <c r="F70" s="192"/>
      <c r="G70" s="192"/>
      <c r="H70" s="193"/>
      <c r="I70" s="1">
        <v>63</v>
      </c>
      <c r="J70" s="7">
        <v>39544900</v>
      </c>
      <c r="K70" s="7">
        <v>39544900</v>
      </c>
    </row>
    <row r="71" spans="1:11" ht="12.75">
      <c r="A71" s="191" t="s">
        <v>142</v>
      </c>
      <c r="B71" s="192"/>
      <c r="C71" s="192"/>
      <c r="D71" s="192"/>
      <c r="E71" s="192"/>
      <c r="F71" s="192"/>
      <c r="G71" s="192"/>
      <c r="H71" s="193"/>
      <c r="I71" s="1">
        <v>64</v>
      </c>
      <c r="J71" s="7"/>
      <c r="K71" s="7"/>
    </row>
    <row r="72" spans="1:11" ht="12.75">
      <c r="A72" s="191" t="s">
        <v>143</v>
      </c>
      <c r="B72" s="192"/>
      <c r="C72" s="192"/>
      <c r="D72" s="192"/>
      <c r="E72" s="192"/>
      <c r="F72" s="192"/>
      <c r="G72" s="192"/>
      <c r="H72" s="193"/>
      <c r="I72" s="1">
        <v>65</v>
      </c>
      <c r="J72" s="53">
        <f>J73+J74-J75+J76+J77</f>
        <v>34068</v>
      </c>
      <c r="K72" s="53">
        <f>K73+K74-K75+K76+K77</f>
        <v>34068</v>
      </c>
    </row>
    <row r="73" spans="1:11" ht="12.75">
      <c r="A73" s="191" t="s">
        <v>144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34068</v>
      </c>
      <c r="K73" s="7">
        <v>34068</v>
      </c>
    </row>
    <row r="74" spans="1:11" ht="12.75">
      <c r="A74" s="191" t="s">
        <v>145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/>
      <c r="K74" s="7"/>
    </row>
    <row r="75" spans="1:11" ht="12.75">
      <c r="A75" s="191" t="s">
        <v>133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/>
      <c r="K75" s="7"/>
    </row>
    <row r="76" spans="1:11" ht="12.75">
      <c r="A76" s="191" t="s">
        <v>134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/>
      <c r="K76" s="7"/>
    </row>
    <row r="77" spans="1:11" ht="12.75">
      <c r="A77" s="191" t="s">
        <v>135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/>
      <c r="K77" s="7"/>
    </row>
    <row r="78" spans="1:11" ht="12.75">
      <c r="A78" s="191" t="s">
        <v>136</v>
      </c>
      <c r="B78" s="192"/>
      <c r="C78" s="192"/>
      <c r="D78" s="192"/>
      <c r="E78" s="192"/>
      <c r="F78" s="192"/>
      <c r="G78" s="192"/>
      <c r="H78" s="193"/>
      <c r="I78" s="1">
        <v>71</v>
      </c>
      <c r="J78" s="7">
        <v>54783009</v>
      </c>
      <c r="K78" s="7">
        <v>54783009</v>
      </c>
    </row>
    <row r="79" spans="1:11" ht="12.75">
      <c r="A79" s="191" t="s">
        <v>238</v>
      </c>
      <c r="B79" s="192"/>
      <c r="C79" s="192"/>
      <c r="D79" s="192"/>
      <c r="E79" s="192"/>
      <c r="F79" s="192"/>
      <c r="G79" s="192"/>
      <c r="H79" s="193"/>
      <c r="I79" s="1">
        <v>72</v>
      </c>
      <c r="J79" s="53">
        <f>J80-J81</f>
        <v>647292</v>
      </c>
      <c r="K79" s="53">
        <f>K80-K81</f>
        <v>12934342</v>
      </c>
    </row>
    <row r="80" spans="1:11" ht="12.75">
      <c r="A80" s="212" t="s">
        <v>169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647292</v>
      </c>
      <c r="K80" s="7">
        <v>12934342</v>
      </c>
    </row>
    <row r="81" spans="1:11" ht="12.75">
      <c r="A81" s="212" t="s">
        <v>170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/>
      <c r="K81" s="7"/>
    </row>
    <row r="82" spans="1:11" ht="12.75">
      <c r="A82" s="191" t="s">
        <v>239</v>
      </c>
      <c r="B82" s="192"/>
      <c r="C82" s="192"/>
      <c r="D82" s="192"/>
      <c r="E82" s="192"/>
      <c r="F82" s="192"/>
      <c r="G82" s="192"/>
      <c r="H82" s="193"/>
      <c r="I82" s="1">
        <v>75</v>
      </c>
      <c r="J82" s="53">
        <f>J83-J84</f>
        <v>12287050</v>
      </c>
      <c r="K82" s="53">
        <f>K83-K84</f>
        <v>-16750806</v>
      </c>
    </row>
    <row r="83" spans="1:11" ht="12.75">
      <c r="A83" s="212" t="s">
        <v>171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12287050</v>
      </c>
      <c r="K83" s="7"/>
    </row>
    <row r="84" spans="1:11" ht="12.75">
      <c r="A84" s="212" t="s">
        <v>172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>
        <v>16750806</v>
      </c>
    </row>
    <row r="85" spans="1:11" ht="12.75">
      <c r="A85" s="191" t="s">
        <v>173</v>
      </c>
      <c r="B85" s="192"/>
      <c r="C85" s="192"/>
      <c r="D85" s="192"/>
      <c r="E85" s="192"/>
      <c r="F85" s="192"/>
      <c r="G85" s="192"/>
      <c r="H85" s="193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21176430</v>
      </c>
      <c r="K86" s="53">
        <f>SUM(K87:K89)</f>
        <v>21027201</v>
      </c>
    </row>
    <row r="87" spans="1:11" ht="12.75">
      <c r="A87" s="191" t="s">
        <v>129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>
        <v>1022064</v>
      </c>
      <c r="K87" s="7">
        <v>872835</v>
      </c>
    </row>
    <row r="88" spans="1:11" ht="12.75">
      <c r="A88" s="191" t="s">
        <v>130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131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>
        <v>20154366</v>
      </c>
      <c r="K89" s="7">
        <v>20154366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2042510</v>
      </c>
      <c r="K90" s="53">
        <f>SUM(K91:K99)</f>
        <v>2042510</v>
      </c>
    </row>
    <row r="91" spans="1:11" ht="12.75">
      <c r="A91" s="191" t="s">
        <v>132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243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/>
      <c r="K92" s="7"/>
    </row>
    <row r="93" spans="1:11" ht="12.75">
      <c r="A93" s="191" t="s">
        <v>0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>
        <v>580933</v>
      </c>
      <c r="K93" s="7">
        <v>580933</v>
      </c>
    </row>
    <row r="94" spans="1:11" ht="12.75">
      <c r="A94" s="191" t="s">
        <v>244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245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/>
      <c r="K95" s="7"/>
    </row>
    <row r="96" spans="1:11" ht="12.75">
      <c r="A96" s="191" t="s">
        <v>246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94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92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>
        <v>1461577</v>
      </c>
      <c r="K98" s="7">
        <v>1461577</v>
      </c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46491114</v>
      </c>
      <c r="K100" s="53">
        <f>SUM(K101:K112)</f>
        <v>37234586</v>
      </c>
    </row>
    <row r="101" spans="1:11" ht="12.75">
      <c r="A101" s="191" t="s">
        <v>132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/>
      <c r="K101" s="7">
        <v>140864</v>
      </c>
    </row>
    <row r="102" spans="1:11" ht="12.75">
      <c r="A102" s="191" t="s">
        <v>243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>
        <v>19322142</v>
      </c>
      <c r="K102" s="7">
        <v>19186700</v>
      </c>
    </row>
    <row r="103" spans="1:11" ht="12.75">
      <c r="A103" s="191" t="s">
        <v>0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>
        <v>366905</v>
      </c>
      <c r="K103" s="7">
        <v>183452</v>
      </c>
    </row>
    <row r="104" spans="1:11" ht="12.75">
      <c r="A104" s="191" t="s">
        <v>244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/>
      <c r="K104" s="7"/>
    </row>
    <row r="105" spans="1:11" ht="12.75">
      <c r="A105" s="191" t="s">
        <v>245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16584771</v>
      </c>
      <c r="K105" s="7">
        <v>12719859</v>
      </c>
    </row>
    <row r="106" spans="1:11" ht="12.75">
      <c r="A106" s="191" t="s">
        <v>246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/>
    </row>
    <row r="107" spans="1:11" ht="12.75">
      <c r="A107" s="191" t="s">
        <v>94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/>
      <c r="K107" s="7"/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1765445</v>
      </c>
      <c r="K108" s="7">
        <v>1716295</v>
      </c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4965900</v>
      </c>
      <c r="K109" s="7">
        <v>954669</v>
      </c>
    </row>
    <row r="110" spans="1:11" ht="12.75">
      <c r="A110" s="191" t="s">
        <v>99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/>
      <c r="K110" s="7"/>
    </row>
    <row r="111" spans="1:11" ht="12.75">
      <c r="A111" s="191" t="s">
        <v>97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3485951</v>
      </c>
      <c r="K112" s="7">
        <v>2332747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383237</v>
      </c>
      <c r="K113" s="7">
        <v>1990459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177389610</v>
      </c>
      <c r="K114" s="53">
        <f>K69+K86+K90+K100+K113</f>
        <v>152840269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18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4"/>
      <c r="J117" s="234"/>
      <c r="K117" s="235"/>
    </row>
    <row r="118" spans="1:11" ht="12.75">
      <c r="A118" s="191" t="s">
        <v>8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3:H113"/>
    <mergeCell ref="A114:H114"/>
    <mergeCell ref="A111:H111"/>
    <mergeCell ref="A112:H112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91:H91"/>
    <mergeCell ref="A92:H92"/>
    <mergeCell ref="A93:H93"/>
    <mergeCell ref="A94:H94"/>
    <mergeCell ref="A87:H87"/>
    <mergeCell ref="A88:H88"/>
    <mergeCell ref="A89:H89"/>
    <mergeCell ref="A90:H90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73:H73"/>
    <mergeCell ref="A74:H74"/>
    <mergeCell ref="A75:H75"/>
    <mergeCell ref="A76:H76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9:H59"/>
    <mergeCell ref="A60:H60"/>
    <mergeCell ref="A61:H61"/>
    <mergeCell ref="A62:H62"/>
    <mergeCell ref="A55:H55"/>
    <mergeCell ref="A56:H56"/>
    <mergeCell ref="A57:H57"/>
    <mergeCell ref="A58:H58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41:H41"/>
    <mergeCell ref="A42:H42"/>
    <mergeCell ref="A43:H43"/>
    <mergeCell ref="A44:H44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23:H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22">
      <selection activeCell="M20" sqref="M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333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6" t="s">
        <v>319</v>
      </c>
      <c r="K4" s="236"/>
      <c r="L4" s="236" t="s">
        <v>320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4">
        <f>SUM(J8:J9)</f>
        <v>14996283</v>
      </c>
      <c r="K7" s="54">
        <f>SUM(K8:K9)</f>
        <v>14736521</v>
      </c>
      <c r="L7" s="54">
        <f>SUM(L8:L9)</f>
        <v>4088277</v>
      </c>
      <c r="M7" s="54">
        <f>SUM(M8:M9)</f>
        <v>1920668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14819252</v>
      </c>
      <c r="K8" s="7">
        <v>14650746</v>
      </c>
      <c r="L8" s="7">
        <v>3915726</v>
      </c>
      <c r="M8" s="7">
        <v>1803755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177031</v>
      </c>
      <c r="K9" s="7">
        <v>85775</v>
      </c>
      <c r="L9" s="7">
        <v>172551</v>
      </c>
      <c r="M9" s="7">
        <v>116913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28315164</v>
      </c>
      <c r="K10" s="53">
        <f>K11+K12+K16+K20+K21+K22+K25+K26</f>
        <v>16689008</v>
      </c>
      <c r="L10" s="53">
        <f>L11+L12+L16+L20+L21+L22+L25+L26</f>
        <v>30779310</v>
      </c>
      <c r="M10" s="53">
        <f>M11+M12+M16+M20+M21+M22+M25+M26</f>
        <v>16025311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6962545</v>
      </c>
      <c r="K12" s="53">
        <f>SUM(K13:K15)</f>
        <v>5229581</v>
      </c>
      <c r="L12" s="53">
        <f>SUM(L13:L15)</f>
        <v>11453617</v>
      </c>
      <c r="M12" s="53">
        <f>SUM(M13:M15)</f>
        <v>6054207</v>
      </c>
    </row>
    <row r="13" spans="1:13" ht="12.75">
      <c r="A13" s="191" t="s">
        <v>146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5381731</v>
      </c>
      <c r="K13" s="7">
        <v>4226711</v>
      </c>
      <c r="L13" s="7">
        <v>7166233</v>
      </c>
      <c r="M13" s="7">
        <v>3605869</v>
      </c>
    </row>
    <row r="14" spans="1:13" ht="12.75">
      <c r="A14" s="191" t="s">
        <v>147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>
        <v>453</v>
      </c>
      <c r="K14" s="7">
        <v>453</v>
      </c>
      <c r="L14" s="7"/>
      <c r="M14" s="7"/>
    </row>
    <row r="15" spans="1:13" ht="12.75">
      <c r="A15" s="191" t="s">
        <v>61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1580361</v>
      </c>
      <c r="K15" s="7">
        <v>1002417</v>
      </c>
      <c r="L15" s="7">
        <v>4287384</v>
      </c>
      <c r="M15" s="7">
        <v>2448338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16123280</v>
      </c>
      <c r="K16" s="53">
        <f>SUM(K17:K19)</f>
        <v>8453741</v>
      </c>
      <c r="L16" s="53">
        <f>SUM(L17:L19)</f>
        <v>15311269</v>
      </c>
      <c r="M16" s="53">
        <f>SUM(M17:M19)</f>
        <v>7868222</v>
      </c>
    </row>
    <row r="17" spans="1:13" ht="12.75">
      <c r="A17" s="191" t="s">
        <v>62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9765834</v>
      </c>
      <c r="K17" s="7">
        <v>5110914</v>
      </c>
      <c r="L17" s="7">
        <v>9634606</v>
      </c>
      <c r="M17" s="7">
        <v>4945668</v>
      </c>
    </row>
    <row r="18" spans="1:13" ht="12.75">
      <c r="A18" s="191" t="s">
        <v>63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3991224</v>
      </c>
      <c r="K18" s="7">
        <v>2102173</v>
      </c>
      <c r="L18" s="7">
        <v>3429611</v>
      </c>
      <c r="M18" s="7">
        <v>1767829</v>
      </c>
    </row>
    <row r="19" spans="1:13" ht="12.75">
      <c r="A19" s="191" t="s">
        <v>64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2366222</v>
      </c>
      <c r="K19" s="7">
        <v>1240654</v>
      </c>
      <c r="L19" s="7">
        <v>2247052</v>
      </c>
      <c r="M19" s="7">
        <v>1154725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1663128</v>
      </c>
      <c r="K20" s="7">
        <v>756127</v>
      </c>
      <c r="L20" s="7">
        <v>1416248</v>
      </c>
      <c r="M20" s="7">
        <v>702996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3548345</v>
      </c>
      <c r="K21" s="7">
        <v>2236344</v>
      </c>
      <c r="L21" s="7">
        <v>2592953</v>
      </c>
      <c r="M21" s="7">
        <v>1397010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1" t="s">
        <v>137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138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17866</v>
      </c>
      <c r="K26" s="7">
        <v>13215</v>
      </c>
      <c r="L26" s="7">
        <v>5223</v>
      </c>
      <c r="M26" s="7">
        <v>2876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11549076</v>
      </c>
      <c r="K27" s="53">
        <f>SUM(K28:K32)</f>
        <v>11549076</v>
      </c>
      <c r="L27" s="53">
        <f>SUM(L28:L32)</f>
        <v>10621386</v>
      </c>
      <c r="M27" s="53">
        <f>SUM(M28:M32)</f>
        <v>10619516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4091</v>
      </c>
      <c r="K29" s="7">
        <v>4091</v>
      </c>
      <c r="L29" s="7">
        <v>10899</v>
      </c>
      <c r="M29" s="7">
        <v>9029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11544985</v>
      </c>
      <c r="K30" s="7">
        <v>11544985</v>
      </c>
      <c r="L30" s="7">
        <v>10610487</v>
      </c>
      <c r="M30" s="7">
        <v>10610487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630532</v>
      </c>
      <c r="K33" s="53">
        <f>SUM(K34:K37)</f>
        <v>473403</v>
      </c>
      <c r="L33" s="53">
        <f>SUM(L34:L37)</f>
        <v>681159</v>
      </c>
      <c r="M33" s="53">
        <f>SUM(M34:M37)</f>
        <v>343534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423849</v>
      </c>
      <c r="K34" s="7">
        <v>423849</v>
      </c>
      <c r="L34" s="7">
        <v>223151</v>
      </c>
      <c r="M34" s="7">
        <v>112192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206683</v>
      </c>
      <c r="K35" s="7">
        <v>49554</v>
      </c>
      <c r="L35" s="7">
        <v>458008</v>
      </c>
      <c r="M35" s="7">
        <v>231342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26545359</v>
      </c>
      <c r="K42" s="53">
        <f>K7+K27+K38+K40</f>
        <v>26285597</v>
      </c>
      <c r="L42" s="53">
        <f>L7+L27+L38+L40</f>
        <v>14709663</v>
      </c>
      <c r="M42" s="53">
        <f>M7+M27+M38+M40</f>
        <v>12540184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28945696</v>
      </c>
      <c r="K43" s="53">
        <f>K10+K33+K39+K41</f>
        <v>17162411</v>
      </c>
      <c r="L43" s="53">
        <f>L10+L33+L39+L41</f>
        <v>31460469</v>
      </c>
      <c r="M43" s="53">
        <f>M10+M33+M39+M41</f>
        <v>16368845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-2400337</v>
      </c>
      <c r="K44" s="53">
        <f>K42-K43</f>
        <v>9123186</v>
      </c>
      <c r="L44" s="53">
        <f>L42-L43</f>
        <v>-16750806</v>
      </c>
      <c r="M44" s="53">
        <f>M42-M43</f>
        <v>-3828661</v>
      </c>
    </row>
    <row r="45" spans="1:13" ht="12.75">
      <c r="A45" s="212" t="s">
        <v>218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0</v>
      </c>
      <c r="K45" s="53">
        <f>IF(K42&gt;K43,K42-K43,0)</f>
        <v>9123186</v>
      </c>
      <c r="L45" s="53">
        <f>IF(L42&gt;L43,L42-L43,0)</f>
        <v>0</v>
      </c>
      <c r="M45" s="53">
        <f>IF(M42&gt;M43,M42-M43,0)</f>
        <v>0</v>
      </c>
    </row>
    <row r="46" spans="1:13" ht="12.75">
      <c r="A46" s="212" t="s">
        <v>219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2400337</v>
      </c>
      <c r="K46" s="53">
        <f>IF(K43&gt;K42,K43-K42,0)</f>
        <v>0</v>
      </c>
      <c r="L46" s="53">
        <f>IF(L43&gt;L42,L43-L42,0)</f>
        <v>16750806</v>
      </c>
      <c r="M46" s="53">
        <f>IF(M43&gt;M42,M43-M42,0)</f>
        <v>3828661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-2400337</v>
      </c>
      <c r="K48" s="53">
        <f>K44-K47</f>
        <v>9123186</v>
      </c>
      <c r="L48" s="53">
        <f>L44-L47</f>
        <v>-16750806</v>
      </c>
      <c r="M48" s="53">
        <f>M44-M47</f>
        <v>-3828661</v>
      </c>
    </row>
    <row r="49" spans="1:13" ht="12.75">
      <c r="A49" s="212" t="s">
        <v>192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0</v>
      </c>
      <c r="K49" s="53">
        <f>IF(K48&gt;0,K48,0)</f>
        <v>9123186</v>
      </c>
      <c r="L49" s="53">
        <f>IF(L48&gt;0,L48,0)</f>
        <v>0</v>
      </c>
      <c r="M49" s="53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2400337</v>
      </c>
      <c r="K50" s="61">
        <f>IF(K48&lt;0,-K48,0)</f>
        <v>0</v>
      </c>
      <c r="L50" s="61">
        <f>IF(L48&lt;0,-L48,0)</f>
        <v>16750806</v>
      </c>
      <c r="M50" s="61">
        <f>IF(M48&lt;0,-M48,0)</f>
        <v>3828661</v>
      </c>
    </row>
    <row r="51" spans="1:13" ht="12.75" customHeight="1">
      <c r="A51" s="218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-2400337</v>
      </c>
      <c r="K56" s="6"/>
      <c r="L56" s="6">
        <v>-16750806</v>
      </c>
      <c r="M56" s="6"/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-2400337</v>
      </c>
      <c r="K67" s="61">
        <f>K56+K66</f>
        <v>0</v>
      </c>
      <c r="L67" s="61">
        <f>L56+L66</f>
        <v>-16750806</v>
      </c>
      <c r="M67" s="61">
        <f>M56+M66</f>
        <v>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4:H64"/>
    <mergeCell ref="A70:H70"/>
    <mergeCell ref="A58:H58"/>
    <mergeCell ref="A59:H59"/>
    <mergeCell ref="A60:H60"/>
    <mergeCell ref="A61:H61"/>
    <mergeCell ref="A63:H63"/>
    <mergeCell ref="A52:H52"/>
    <mergeCell ref="A53:H53"/>
    <mergeCell ref="A54:H54"/>
    <mergeCell ref="A56:H56"/>
    <mergeCell ref="A55:M55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18:H18"/>
    <mergeCell ref="A19:H19"/>
    <mergeCell ref="A20:H20"/>
    <mergeCell ref="A21:H21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40</v>
      </c>
      <c r="B7" s="192"/>
      <c r="C7" s="192"/>
      <c r="D7" s="192"/>
      <c r="E7" s="192"/>
      <c r="F7" s="192"/>
      <c r="G7" s="192"/>
      <c r="H7" s="192"/>
      <c r="I7" s="1">
        <v>1</v>
      </c>
      <c r="J7" s="5"/>
      <c r="K7" s="7"/>
    </row>
    <row r="8" spans="1:11" ht="12.75">
      <c r="A8" s="191" t="s">
        <v>41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42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/>
    </row>
    <row r="10" spans="1:11" ht="12.75">
      <c r="A10" s="191" t="s">
        <v>43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/>
    </row>
    <row r="11" spans="1:11" ht="12.75">
      <c r="A11" s="191" t="s">
        <v>44</v>
      </c>
      <c r="B11" s="192"/>
      <c r="C11" s="192"/>
      <c r="D11" s="192"/>
      <c r="E11" s="192"/>
      <c r="F11" s="192"/>
      <c r="G11" s="192"/>
      <c r="H11" s="192"/>
      <c r="I11" s="1">
        <v>5</v>
      </c>
      <c r="J11" s="5"/>
      <c r="K11" s="7"/>
    </row>
    <row r="12" spans="1:11" ht="12.75">
      <c r="A12" s="191" t="s">
        <v>51</v>
      </c>
      <c r="B12" s="192"/>
      <c r="C12" s="192"/>
      <c r="D12" s="192"/>
      <c r="E12" s="192"/>
      <c r="F12" s="192"/>
      <c r="G12" s="192"/>
      <c r="H12" s="192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191" t="s">
        <v>52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/>
    </row>
    <row r="15" spans="1:11" ht="12.75">
      <c r="A15" s="191" t="s">
        <v>53</v>
      </c>
      <c r="B15" s="192"/>
      <c r="C15" s="192"/>
      <c r="D15" s="192"/>
      <c r="E15" s="192"/>
      <c r="F15" s="192"/>
      <c r="G15" s="192"/>
      <c r="H15" s="192"/>
      <c r="I15" s="1">
        <v>9</v>
      </c>
      <c r="J15" s="5"/>
      <c r="K15" s="7"/>
    </row>
    <row r="16" spans="1:11" ht="12.75">
      <c r="A16" s="191" t="s">
        <v>54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55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/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8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191" t="s">
        <v>178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/>
      <c r="K22" s="7"/>
    </row>
    <row r="23" spans="1:11" ht="12.75">
      <c r="A23" s="191" t="s">
        <v>179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180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181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182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191" t="s">
        <v>115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/>
      <c r="K28" s="7"/>
    </row>
    <row r="29" spans="1:11" ht="12.75">
      <c r="A29" s="191" t="s">
        <v>116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16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8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191" t="s">
        <v>174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/>
      <c r="K35" s="7"/>
    </row>
    <row r="36" spans="1:11" ht="12.75">
      <c r="A36" s="191" t="s">
        <v>29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30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191" t="s">
        <v>31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/>
      <c r="K39" s="7"/>
    </row>
    <row r="40" spans="1:11" ht="12.75">
      <c r="A40" s="191" t="s">
        <v>32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/>
      <c r="K40" s="7"/>
    </row>
    <row r="41" spans="1:11" ht="12.75">
      <c r="A41" s="191" t="s">
        <v>33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34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35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191" t="s">
        <v>70</v>
      </c>
      <c r="B47" s="192"/>
      <c r="C47" s="192"/>
      <c r="D47" s="192"/>
      <c r="E47" s="192"/>
      <c r="F47" s="192"/>
      <c r="G47" s="192"/>
      <c r="H47" s="19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91" t="s">
        <v>71</v>
      </c>
      <c r="B48" s="192"/>
      <c r="C48" s="192"/>
      <c r="D48" s="192"/>
      <c r="E48" s="192"/>
      <c r="F48" s="192"/>
      <c r="G48" s="192"/>
      <c r="H48" s="19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1" t="s">
        <v>161</v>
      </c>
      <c r="B49" s="192"/>
      <c r="C49" s="192"/>
      <c r="D49" s="192"/>
      <c r="E49" s="192"/>
      <c r="F49" s="192"/>
      <c r="G49" s="192"/>
      <c r="H49" s="192"/>
      <c r="I49" s="1">
        <v>41</v>
      </c>
      <c r="J49" s="5"/>
      <c r="K49" s="7"/>
    </row>
    <row r="50" spans="1:11" ht="12.75">
      <c r="A50" s="191" t="s">
        <v>175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176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/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5:H45"/>
    <mergeCell ref="A46:H46"/>
    <mergeCell ref="A43:H43"/>
    <mergeCell ref="A44:H44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35:H35"/>
    <mergeCell ref="A36:H36"/>
    <mergeCell ref="A23:H23"/>
    <mergeCell ref="A24:H24"/>
    <mergeCell ref="A25:H25"/>
    <mergeCell ref="A26:H26"/>
    <mergeCell ref="A19:H19"/>
    <mergeCell ref="A20:H20"/>
    <mergeCell ref="A21:K21"/>
    <mergeCell ref="A22:H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341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332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8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191" t="s">
        <v>199</v>
      </c>
      <c r="B7" s="192"/>
      <c r="C7" s="192"/>
      <c r="D7" s="192"/>
      <c r="E7" s="192"/>
      <c r="F7" s="192"/>
      <c r="G7" s="192"/>
      <c r="H7" s="192"/>
      <c r="I7" s="1">
        <v>1</v>
      </c>
      <c r="J7" s="5">
        <v>20316654</v>
      </c>
      <c r="K7" s="7">
        <v>16068104</v>
      </c>
    </row>
    <row r="8" spans="1:11" ht="12.75">
      <c r="A8" s="191" t="s">
        <v>119</v>
      </c>
      <c r="B8" s="192"/>
      <c r="C8" s="192"/>
      <c r="D8" s="192"/>
      <c r="E8" s="192"/>
      <c r="F8" s="192"/>
      <c r="G8" s="192"/>
      <c r="H8" s="192"/>
      <c r="I8" s="1">
        <v>2</v>
      </c>
      <c r="J8" s="5"/>
      <c r="K8" s="7"/>
    </row>
    <row r="9" spans="1:11" ht="12.75">
      <c r="A9" s="191" t="s">
        <v>120</v>
      </c>
      <c r="B9" s="192"/>
      <c r="C9" s="192"/>
      <c r="D9" s="192"/>
      <c r="E9" s="192"/>
      <c r="F9" s="192"/>
      <c r="G9" s="192"/>
      <c r="H9" s="192"/>
      <c r="I9" s="1">
        <v>3</v>
      </c>
      <c r="J9" s="5"/>
      <c r="K9" s="7">
        <v>9483</v>
      </c>
    </row>
    <row r="10" spans="1:11" ht="12.75">
      <c r="A10" s="191" t="s">
        <v>121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>
        <v>3997</v>
      </c>
    </row>
    <row r="11" spans="1:11" ht="12.75">
      <c r="A11" s="191" t="s">
        <v>122</v>
      </c>
      <c r="B11" s="192"/>
      <c r="C11" s="192"/>
      <c r="D11" s="192"/>
      <c r="E11" s="192"/>
      <c r="F11" s="192"/>
      <c r="G11" s="192"/>
      <c r="H11" s="192"/>
      <c r="I11" s="1">
        <v>5</v>
      </c>
      <c r="J11" s="5">
        <v>506594</v>
      </c>
      <c r="K11" s="7">
        <v>718764</v>
      </c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20823248</v>
      </c>
      <c r="K12" s="53">
        <f>SUM(K7:K11)</f>
        <v>16800348</v>
      </c>
    </row>
    <row r="13" spans="1:11" ht="12.75">
      <c r="A13" s="191" t="s">
        <v>123</v>
      </c>
      <c r="B13" s="192"/>
      <c r="C13" s="192"/>
      <c r="D13" s="192"/>
      <c r="E13" s="192"/>
      <c r="F13" s="192"/>
      <c r="G13" s="192"/>
      <c r="H13" s="192"/>
      <c r="I13" s="1">
        <v>7</v>
      </c>
      <c r="J13" s="5">
        <v>8818340</v>
      </c>
      <c r="K13" s="7">
        <v>21423391</v>
      </c>
    </row>
    <row r="14" spans="1:11" ht="12.75">
      <c r="A14" s="191" t="s">
        <v>124</v>
      </c>
      <c r="B14" s="192"/>
      <c r="C14" s="192"/>
      <c r="D14" s="192"/>
      <c r="E14" s="192"/>
      <c r="F14" s="192"/>
      <c r="G14" s="192"/>
      <c r="H14" s="192"/>
      <c r="I14" s="1">
        <v>8</v>
      </c>
      <c r="J14" s="5">
        <v>18012691</v>
      </c>
      <c r="K14" s="7">
        <v>17256355</v>
      </c>
    </row>
    <row r="15" spans="1:11" ht="12.75">
      <c r="A15" s="191" t="s">
        <v>125</v>
      </c>
      <c r="B15" s="192"/>
      <c r="C15" s="192"/>
      <c r="D15" s="192"/>
      <c r="E15" s="192"/>
      <c r="F15" s="192"/>
      <c r="G15" s="192"/>
      <c r="H15" s="192"/>
      <c r="I15" s="1">
        <v>9</v>
      </c>
      <c r="J15" s="5">
        <v>380999</v>
      </c>
      <c r="K15" s="7">
        <v>347966</v>
      </c>
    </row>
    <row r="16" spans="1:11" ht="12.75">
      <c r="A16" s="191" t="s">
        <v>126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>
        <v>53599</v>
      </c>
      <c r="K16" s="7">
        <v>66030</v>
      </c>
    </row>
    <row r="17" spans="1:11" ht="12.75">
      <c r="A17" s="191" t="s">
        <v>127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>
        <v>2255514</v>
      </c>
      <c r="K17" s="7">
        <v>3931936</v>
      </c>
    </row>
    <row r="18" spans="1:11" ht="12.75">
      <c r="A18" s="191" t="s">
        <v>128</v>
      </c>
      <c r="B18" s="192"/>
      <c r="C18" s="192"/>
      <c r="D18" s="192"/>
      <c r="E18" s="192"/>
      <c r="F18" s="192"/>
      <c r="G18" s="192"/>
      <c r="H18" s="192"/>
      <c r="I18" s="1">
        <v>12</v>
      </c>
      <c r="J18" s="5">
        <v>261358</v>
      </c>
      <c r="K18" s="7">
        <v>512186</v>
      </c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29782501</v>
      </c>
      <c r="K19" s="53">
        <f>SUM(K13:K18)</f>
        <v>43537864</v>
      </c>
    </row>
    <row r="20" spans="1:11" ht="12.75">
      <c r="A20" s="209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8959253</v>
      </c>
      <c r="K21" s="53">
        <f>IF(K19&gt;K12,K19-K12,0)</f>
        <v>26737516</v>
      </c>
    </row>
    <row r="22" spans="1:11" ht="12.75">
      <c r="A22" s="218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191" t="s">
        <v>165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>
        <v>29275</v>
      </c>
      <c r="K23" s="7"/>
    </row>
    <row r="24" spans="1:11" ht="12.75">
      <c r="A24" s="191" t="s">
        <v>166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/>
      <c r="K24" s="7"/>
    </row>
    <row r="25" spans="1:11" ht="12.75">
      <c r="A25" s="191" t="s">
        <v>321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>
        <v>6451</v>
      </c>
      <c r="K25" s="7">
        <v>40997</v>
      </c>
    </row>
    <row r="26" spans="1:11" ht="12.75">
      <c r="A26" s="191" t="s">
        <v>322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>
        <v>11083185</v>
      </c>
      <c r="K26" s="7"/>
    </row>
    <row r="27" spans="1:11" ht="12.75">
      <c r="A27" s="191" t="s">
        <v>167</v>
      </c>
      <c r="B27" s="192"/>
      <c r="C27" s="192"/>
      <c r="D27" s="192"/>
      <c r="E27" s="192"/>
      <c r="F27" s="192"/>
      <c r="G27" s="192"/>
      <c r="H27" s="192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11118911</v>
      </c>
      <c r="K28" s="53">
        <f>SUM(K23:K27)</f>
        <v>40997</v>
      </c>
    </row>
    <row r="29" spans="1:11" ht="12.75">
      <c r="A29" s="191" t="s">
        <v>2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>
        <v>43310</v>
      </c>
      <c r="K29" s="7">
        <v>59970</v>
      </c>
    </row>
    <row r="30" spans="1:11" ht="12.75">
      <c r="A30" s="191" t="s">
        <v>3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191" t="s">
        <v>4</v>
      </c>
      <c r="B31" s="192"/>
      <c r="C31" s="192"/>
      <c r="D31" s="192"/>
      <c r="E31" s="192"/>
      <c r="F31" s="192"/>
      <c r="G31" s="192"/>
      <c r="H31" s="192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43310</v>
      </c>
      <c r="K32" s="53">
        <f>SUM(K29:K31)</f>
        <v>59970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11075601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18973</v>
      </c>
    </row>
    <row r="35" spans="1:11" ht="12.75">
      <c r="A35" s="218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191" t="s">
        <v>174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/>
      <c r="K36" s="7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/>
      <c r="K37" s="7"/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1">
        <v>30</v>
      </c>
      <c r="J38" s="5"/>
      <c r="K38" s="7">
        <v>16709</v>
      </c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16709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>
        <v>183453</v>
      </c>
      <c r="K40" s="7">
        <v>183453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>
        <v>251952</v>
      </c>
      <c r="K42" s="7">
        <v>225140</v>
      </c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435405</v>
      </c>
      <c r="K45" s="53">
        <f>SUM(K40:K44)</f>
        <v>408593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435405</v>
      </c>
      <c r="K47" s="53">
        <f>IF(K45&gt;K39,K45-K39,0)</f>
        <v>391884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1680943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27148373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14112088</v>
      </c>
      <c r="K50" s="7">
        <v>31920462</v>
      </c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1680943</v>
      </c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>
        <v>27148373</v>
      </c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15793031</v>
      </c>
      <c r="K53" s="61">
        <f>K50+K51-K52</f>
        <v>4772089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3:H43"/>
    <mergeCell ref="A44:H44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35:K35"/>
    <mergeCell ref="A36:H36"/>
    <mergeCell ref="A23:H23"/>
    <mergeCell ref="A24:H24"/>
    <mergeCell ref="A25:H25"/>
    <mergeCell ref="A26:H26"/>
    <mergeCell ref="A19:H19"/>
    <mergeCell ref="A20:H20"/>
    <mergeCell ref="A21:H21"/>
    <mergeCell ref="A22:K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5"/>
    </row>
    <row r="2" spans="1:12" ht="15.75">
      <c r="A2" s="42"/>
      <c r="B2" s="74"/>
      <c r="C2" s="285" t="s">
        <v>282</v>
      </c>
      <c r="D2" s="285"/>
      <c r="E2" s="77">
        <v>40544</v>
      </c>
      <c r="F2" s="43" t="s">
        <v>250</v>
      </c>
      <c r="G2" s="286">
        <v>40724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39544900</v>
      </c>
      <c r="K5" s="45">
        <v>39544900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34068</v>
      </c>
      <c r="K7" s="46">
        <v>34068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647292</v>
      </c>
      <c r="K8" s="46">
        <v>12934342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12287050</v>
      </c>
      <c r="K9" s="46">
        <v>-16750806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52513310</v>
      </c>
      <c r="K14" s="79">
        <f>SUM(K5:K13)</f>
        <v>35762504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54783009</v>
      </c>
      <c r="K20" s="46">
        <v>54783009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54783009</v>
      </c>
      <c r="K21" s="80">
        <f>SUM(K15:K20)</f>
        <v>54783009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69" t="s">
        <v>304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VZG</cp:lastModifiedBy>
  <cp:lastPrinted>2011-09-01T06:57:20Z</cp:lastPrinted>
  <dcterms:created xsi:type="dcterms:W3CDTF">2008-10-17T11:51:54Z</dcterms:created>
  <dcterms:modified xsi:type="dcterms:W3CDTF">2011-09-01T07:21:37Z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