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'Bilanca'!$A$1:$K$120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<sst xmlns="http://schemas.openxmlformats.org/spreadsheetml/2006/main" count="335" uniqueCount="303">
  <si>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</si>
  <si>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</si>
  <si>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</si>
  <si>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</si>
  <si>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</si>
  <si>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</si>
  <si>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</si>
  <si>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</si>
  <si>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</si>
  <si>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</si>
  <si>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</si>
  <si>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</si>
  <si>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</si>
  <si>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</si>
  <si>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</si>
  <si>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</si>
  <si>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</si>
  <si>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</si>
  <si>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</si>
  <si>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</si>
  <si>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</si>
  <si>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</si>
  <si>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</si>
  <si>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</si>
  <si>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</si>
  <si>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</si>
  <si>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</si>
  <si>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</si>
  <si>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</si>
  <si>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</si>
  <si>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</si>
  <si>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</si>
  <si>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</si>
  <si>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</si>
  <si>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</si>
  <si>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</si>
  <si>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</si>
  <si>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</si>
  <si>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</si>
  <si>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</si>
  <si>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</si>
  <si>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</si>
  <si>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</si>
  <si>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</si>
  <si>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</si>
  <si>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</si>
  <si>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</si>
  <si>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</si>
  <si>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</si>
  <si>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</si>
  <si>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</si>
  <si>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</si>
  <si>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</si>
  <si>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</si>
  <si>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</si>
  <si>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</si>
  <si>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</si>
  <si>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</si>
  <si>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</si>
  <si>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</si>
  <si>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</si>
  <si>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</si>
  <si>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</si>
  <si>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</si>
  <si>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</si>
  <si>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</si>
  <si>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</si>
  <si>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</si>
  <si>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</si>
  <si>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</si>
  <si>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</si>
  <si>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</si>
  <si>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</si>
  <si>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</si>
  <si>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</si>
  <si>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</si>
  <si>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</si>
  <si>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</si>
  <si>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</si>
  <si>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</si>
  <si>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</si>
  <si>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</si>
  <si>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</si>
  <si>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</si>
  <si>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</si>
  <si>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</si>
  <si>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</si>
  <si>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</si>
  <si>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</si>
  <si>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</si>
  <si>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</si>
  <si>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</si>
  <si>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</si>
  <si>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</si>
  <si>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</si>
  <si>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</si>
  <si>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</si>
  <si>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</si>
  <si>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</si>
  <si>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</si>
  <si>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</si>
  <si>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</si>
  <si>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</si>
  <si>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</si>
  <si>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</si>
  <si>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</si>
  <si>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</si>
  <si>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</si>
  <si>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</si>
  <si>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</si>
  <si>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</si>
  <si>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</si>
  <si>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</si>
  <si>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</si>
  <si>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</si>
  <si>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</si>
  <si>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</si>
  <si>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</si>
  <si>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</si>
  <si>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</si>
  <si>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</si>
  <si>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</si>
  <si>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</si>
  <si>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</si>
  <si>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</si>
  <si>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</si>
  <si>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</si>
  <si>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</si>
  <si>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</si>
  <si>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</si>
  <si>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</si>
  <si>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</si>
  <si>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</si>
  <si>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</si>
  <si>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</si>
  <si>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</si>
  <si>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</si>
  <si>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</si>
  <si>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</si>
  <si>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</si>
  <si>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</si>
  <si>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</si>
  <si>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</si>
  <si>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</si>
  <si>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</si>
  <si>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</si>
  <si>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</si>
  <si>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</si>
  <si>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</si>
  <si>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</si>
  <si>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</si>
  <si>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</si>
  <si>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</si>
  <si>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</si>
  <si>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</si>
  <si>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</si>
  <si>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</si>
  <si>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</si>
  <si>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</si>
  <si>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</si>
  <si>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</si>
  <si>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</si>
  <si>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</si>
  <si>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</si>
  <si>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</si>
  <si>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</si>
  <si>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</si>
  <si>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</si>
  <si>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</si>
  <si>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</si>
  <si>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</si>
  <si>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</si>
  <si>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</si>
  <si>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</si>
  <si>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</si>
  <si>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</si>
  <si>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</si>
  <si>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</si>
  <si>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</si>
  <si>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</si>
  <si>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</si>
  <si>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</si>
  <si>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</si>
  <si>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</si>
  <si>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</si>
  <si>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</si>
  <si>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</si>
  <si>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</si>
  <si>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</si>
  <si>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</si>
  <si>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</si>
  <si>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</si>
  <si>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</si>
  <si>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</si>
  <si>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</si>
  <si>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</si>
  <si>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</si>
  <si>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</si>
  <si>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</si>
  <si>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</si>
  <si>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</si>
  <si>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</si>
  <si>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</si>
  <si>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</si>
  <si>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</si>
  <si>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</si>
  <si>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</si>
  <si>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</si>
  <si>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</si>
  <si>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</si>
  <si>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</si>
  <si>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</si>
  <si>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</si>
  <si>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</si>
  <si>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</si>
  <si>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</si>
  <si>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</si>
  <si>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</si>
  <si>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</si>
  <si>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</si>
  <si>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</si>
  <si>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</si>
  <si>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</si>
  <si>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</si>
  <si>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</si>
  <si>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</si>
  <si>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</si>
  <si>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</si>
  <si>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</si>
  <si>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</si>
  <si>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</si>
  <si>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</si>
  <si>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</si>
  <si>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</si>
  <si>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</si>
  <si>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</si>
  <si>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</si>
  <si>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</si>
  <si>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</si>
  <si>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</si>
  <si>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</si>
  <si>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</si>
  <si>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</si>
  <si>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</si>
  <si>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</si>
  <si>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</si>
  <si>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</si>
  <si>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</si>
  <si>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</si>
  <si>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</si>
  <si>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</si>
  <si>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</si>
  <si>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</si>
  <si>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</si>
  <si>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</si>
  <si>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</si>
  <si>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</si>
  <si>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</si>
  <si>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</si>
  <si>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</si>
  <si>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</si>
  <si>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</si>
  <si>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</si>
  <si>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</si>
  <si>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</si>
  <si>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</si>
  <si>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</si>
  <si>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Varteks d.d. -Varaždin</t>
  </si>
  <si>
    <t>Varteks d.d.- Varaždin</t>
  </si>
  <si>
    <t>Varteks d.d. - Varaždin</t>
  </si>
  <si>
    <t>042/377-124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</si>
  <si>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</si>
  <si>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</si>
  <si>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</si>
  <si>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</si>
  <si>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</si>
  <si>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</si>
  <si>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>(osoba ovlaštena za zastupanje)</t>
  </si>
  <si>
    <r>
      <t xml:space="preserve">I. POSLOVNI PRIHODI </t>
    </r>
    <r>
      <rPr>
        <sz val="10.5"/>
        <rFont val="Arial"/>
        <family val="2"/>
      </rPr>
      <t>(112+113)</t>
    </r>
  </si>
  <si>
    <r>
      <t xml:space="preserve">II. POSLOVNI RASHODI </t>
    </r>
    <r>
      <rPr>
        <sz val="10.5"/>
        <rFont val="Arial"/>
        <family val="2"/>
      </rPr>
      <t>(115+116+120+124+125+126+129+130)</t>
    </r>
  </si>
  <si>
    <r>
      <t xml:space="preserve">    2. Materijalni troškovi </t>
    </r>
    <r>
      <rPr>
        <sz val="10.5"/>
        <rFont val="Arial"/>
        <family val="2"/>
      </rPr>
      <t>(117 do 119)</t>
    </r>
  </si>
  <si>
    <r>
      <t xml:space="preserve">   3. Troškovi osoblja </t>
    </r>
    <r>
      <rPr>
        <sz val="10.5"/>
        <rFont val="Arial"/>
        <family val="2"/>
      </rPr>
      <t>(121 do 123)</t>
    </r>
  </si>
  <si>
    <r>
      <t xml:space="preserve">   6. Vrijednosno usklađivanje </t>
    </r>
    <r>
      <rPr>
        <sz val="10.5"/>
        <rFont val="Arial"/>
        <family val="2"/>
      </rPr>
      <t>(127+128)</t>
    </r>
  </si>
  <si>
    <r>
      <t xml:space="preserve">III. FINANCIJSKI PRIHODI </t>
    </r>
    <r>
      <rPr>
        <sz val="10.5"/>
        <rFont val="Arial"/>
        <family val="2"/>
      </rPr>
      <t>(132 do 136)</t>
    </r>
  </si>
  <si>
    <r>
      <t xml:space="preserve">IV. FINANCIJSKI RASHODI </t>
    </r>
    <r>
      <rPr>
        <sz val="10.5"/>
        <rFont val="Arial"/>
        <family val="2"/>
      </rPr>
      <t>(138 do 141)</t>
    </r>
  </si>
  <si>
    <r>
      <t xml:space="preserve">IX.  UKUPNI PRIHODI </t>
    </r>
    <r>
      <rPr>
        <sz val="10.5"/>
        <rFont val="Arial"/>
        <family val="2"/>
      </rPr>
      <t>(111+131+142 + 144)</t>
    </r>
  </si>
  <si>
    <r>
      <t xml:space="preserve">X.   UKUPNI RASHODI </t>
    </r>
    <r>
      <rPr>
        <sz val="10.5"/>
        <rFont val="Arial"/>
        <family val="2"/>
      </rPr>
      <t>(114+137+143 + 145)</t>
    </r>
  </si>
  <si>
    <r>
      <t xml:space="preserve">XI.  DOBIT ILI GUBITAK PRIJE OPOREZIVANJA </t>
    </r>
    <r>
      <rPr>
        <sz val="10.5"/>
        <rFont val="Arial"/>
        <family val="2"/>
      </rPr>
      <t>(146-147)</t>
    </r>
  </si>
  <si>
    <r>
      <t xml:space="preserve">XIII. DOBIT ILI GUBITAK RAZDOBLJA </t>
    </r>
    <r>
      <rPr>
        <sz val="10.5"/>
        <rFont val="Arial"/>
        <family val="2"/>
      </rPr>
      <t>(148-151)</t>
    </r>
  </si>
  <si>
    <r>
      <t xml:space="preserve">II. OSTALA SVEOBUHVATNA DOBIT/GUBITAK PRIJE POREZA </t>
    </r>
    <r>
      <rPr>
        <sz val="10.5"/>
        <rFont val="Arial"/>
        <family val="2"/>
      </rPr>
      <t>(159 do 165)</t>
    </r>
  </si>
  <si>
    <r>
      <t>IV. NETO OSTALA SVEOBUHVATNA DOBIT ILI GUBITAK
      RAZDOBLJA</t>
    </r>
    <r>
      <rPr>
        <sz val="10.5"/>
        <rFont val="Arial"/>
        <family val="2"/>
      </rPr>
      <t xml:space="preserve"> (158-166)</t>
    </r>
  </si>
  <si>
    <r>
      <t xml:space="preserve">E)  UKUPNO AKTIVA </t>
    </r>
    <r>
      <rPr>
        <sz val="10.5"/>
        <rFont val="Arial"/>
        <family val="2"/>
      </rPr>
      <t>(001+002+034+059)</t>
    </r>
  </si>
  <si>
    <r>
      <t xml:space="preserve">A)  KAPITAL I REZERVE </t>
    </r>
    <r>
      <rPr>
        <sz val="10.5"/>
        <rFont val="Arial"/>
        <family val="2"/>
      </rPr>
      <t>(063+064+065+071+072+075+078)</t>
    </r>
  </si>
  <si>
    <r>
      <t xml:space="preserve">B)  REZERVIRANJA </t>
    </r>
    <r>
      <rPr>
        <sz val="10.5"/>
        <rFont val="Arial"/>
        <family val="2"/>
      </rPr>
      <t>(080 do 082)</t>
    </r>
  </si>
  <si>
    <r>
      <t xml:space="preserve">C)  DUGOROČNE OBVEZE </t>
    </r>
    <r>
      <rPr>
        <sz val="10.5"/>
        <rFont val="Arial"/>
        <family val="2"/>
      </rPr>
      <t>(084 do 092)</t>
    </r>
  </si>
  <si>
    <r>
      <t xml:space="preserve">D)  KRATKOROČNE OBVEZE </t>
    </r>
    <r>
      <rPr>
        <sz val="10.5"/>
        <rFont val="Arial"/>
        <family val="2"/>
      </rPr>
      <t>(094 do 105)</t>
    </r>
  </si>
  <si>
    <r>
      <t xml:space="preserve">F) UKUPNO – PASIVA </t>
    </r>
    <r>
      <rPr>
        <sz val="10.5"/>
        <rFont val="Arial"/>
        <family val="2"/>
      </rPr>
      <t>(062+079+083+093+106)</t>
    </r>
  </si>
  <si>
    <t>DODATAK BILANCI (popunjava poduzetnik koji sastavlja konsolidirani financijski izvještaj)</t>
  </si>
  <si>
    <t>042/377- 089</t>
  </si>
  <si>
    <t xml:space="preserve">     3. Dio prihoda od pridruženih poduzetnika i sudjelujućih  interesa</t>
  </si>
  <si>
    <t>stanje na dan 30.06.2018.</t>
  </si>
  <si>
    <t>u razdoblju 01.01.2018. do 30.06.2018.</t>
  </si>
  <si>
    <t>Košćec Zoran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</si>
</sst>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sz val="10.5"/>
      <color indexed="63"/>
      <name val="Arial"/>
      <family val="2"/>
    </font>
    <font>
      <b/>
      <sz val="10.5"/>
      <name val="Arial Rounded MT Bold"/>
      <family val="2"/>
    </font>
    <font>
      <u val="single"/>
      <sz val="10.5"/>
      <color indexed="12"/>
      <name val="Arial"/>
      <family val="2"/>
    </font>
    <font>
      <b/>
      <sz val="10.5"/>
      <color indexed="8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0" applyFill="1" applyAlignment="1">
      <alignment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0" fontId="4" fillId="0" borderId="1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8" fillId="0" borderId="13" xfId="0" applyNumberFormat="1" applyFont="1" applyFill="1" applyBorder="1" applyAlignment="1" applyProtection="1">
      <alignment vertical="center"/>
      <protection hidden="1"/>
    </xf>
    <xf numFmtId="167" fontId="8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9" fillId="0" borderId="14" xfId="0" applyNumberFormat="1" applyFont="1" applyFill="1" applyBorder="1" applyAlignment="1" applyProtection="1">
      <alignment vertical="center"/>
      <protection hidden="1"/>
    </xf>
    <xf numFmtId="3" fontId="9" fillId="33" borderId="14" xfId="0" applyNumberFormat="1" applyFont="1" applyFill="1" applyBorder="1" applyAlignment="1" applyProtection="1">
      <alignment vertical="center"/>
      <protection locked="0"/>
    </xf>
    <xf numFmtId="167" fontId="8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 applyProtection="1">
      <alignment vertical="center"/>
      <protection hidden="1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167" fontId="8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167" fontId="8" fillId="0" borderId="16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hidden="1"/>
    </xf>
    <xf numFmtId="0" fontId="8" fillId="0" borderId="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61" applyFont="1" applyFill="1" applyBorder="1" applyAlignment="1" applyProtection="1">
      <alignment horizontal="center" vertical="center"/>
      <protection hidden="1"/>
    </xf>
    <xf numFmtId="14" fontId="8" fillId="0" borderId="0" xfId="61" applyNumberFormat="1" applyFont="1" applyFill="1" applyBorder="1" applyAlignment="1" applyProtection="1">
      <alignment horizontal="center" vertical="center"/>
      <protection hidden="1" locked="0"/>
    </xf>
    <xf numFmtId="49" fontId="8" fillId="0" borderId="12" xfId="0" applyNumberFormat="1" applyFont="1" applyFill="1" applyBorder="1" applyAlignment="1">
      <alignment horizontal="center" vertical="center"/>
    </xf>
    <xf numFmtId="14" fontId="8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left" vertical="center"/>
      <protection hidden="1"/>
    </xf>
    <xf numFmtId="0" fontId="9" fillId="0" borderId="20" xfId="57" applyFont="1" applyFill="1" applyBorder="1" applyAlignment="1" applyProtection="1">
      <alignment horizontal="left" vertical="center" wrapText="1"/>
      <protection hidden="1"/>
    </xf>
    <xf numFmtId="0" fontId="9" fillId="0" borderId="19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9" fillId="0" borderId="20" xfId="57" applyFont="1" applyBorder="1" applyAlignment="1" applyProtection="1">
      <alignment horizontal="left" vertical="center" wrapText="1"/>
      <protection hidden="1"/>
    </xf>
    <xf numFmtId="0" fontId="9" fillId="0" borderId="19" xfId="57" applyFont="1" applyBorder="1" applyAlignment="1" applyProtection="1">
      <alignment/>
      <protection hidden="1"/>
    </xf>
    <xf numFmtId="0" fontId="9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57" applyFont="1" applyBorder="1" applyAlignment="1" applyProtection="1">
      <alignment vertical="top" wrapText="1"/>
      <protection hidden="1"/>
    </xf>
    <xf numFmtId="0" fontId="9" fillId="0" borderId="0" xfId="57" applyFont="1" applyBorder="1" applyAlignment="1" applyProtection="1">
      <alignment wrapText="1"/>
      <protection hidden="1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9" fillId="0" borderId="20" xfId="57" applyFont="1" applyFill="1" applyBorder="1" applyAlignment="1" applyProtection="1">
      <alignment/>
      <protection hidden="1"/>
    </xf>
    <xf numFmtId="0" fontId="9" fillId="0" borderId="20" xfId="57" applyFont="1" applyBorder="1" applyAlignment="1" applyProtection="1">
      <alignment wrapText="1"/>
      <protection hidden="1"/>
    </xf>
    <xf numFmtId="0" fontId="9" fillId="0" borderId="19" xfId="57" applyFont="1" applyBorder="1" applyAlignment="1" applyProtection="1">
      <alignment horizontal="right"/>
      <protection hidden="1"/>
    </xf>
    <xf numFmtId="0" fontId="9" fillId="0" borderId="0" xfId="57" applyFont="1" applyBorder="1" applyAlignment="1" applyProtection="1">
      <alignment horizontal="right"/>
      <protection hidden="1"/>
    </xf>
    <xf numFmtId="0" fontId="9" fillId="0" borderId="20" xfId="57" applyFont="1" applyBorder="1" applyAlignment="1" applyProtection="1">
      <alignment/>
      <protection hidden="1"/>
    </xf>
    <xf numFmtId="0" fontId="9" fillId="0" borderId="19" xfId="57" applyFont="1" applyBorder="1" applyAlignment="1" applyProtection="1">
      <alignment horizontal="right" wrapText="1"/>
      <protection hidden="1"/>
    </xf>
    <xf numFmtId="0" fontId="9" fillId="0" borderId="0" xfId="57" applyFont="1" applyBorder="1" applyAlignment="1" applyProtection="1">
      <alignment horizontal="right" wrapText="1"/>
      <protection hidden="1"/>
    </xf>
    <xf numFmtId="0" fontId="9" fillId="0" borderId="0" xfId="57" applyFont="1" applyBorder="1" applyAlignment="1" applyProtection="1">
      <alignment horizontal="left"/>
      <protection hidden="1"/>
    </xf>
    <xf numFmtId="0" fontId="9" fillId="0" borderId="0" xfId="57" applyFont="1" applyFill="1" applyBorder="1" applyAlignment="1" applyProtection="1">
      <alignment/>
      <protection hidden="1"/>
    </xf>
    <xf numFmtId="0" fontId="9" fillId="0" borderId="0" xfId="57" applyFont="1" applyBorder="1" applyAlignment="1" applyProtection="1">
      <alignment vertical="top"/>
      <protection hidden="1"/>
    </xf>
    <xf numFmtId="1" fontId="8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0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Border="1" applyAlignment="1" applyProtection="1">
      <alignment horizontal="right" vertical="center"/>
      <protection hidden="1"/>
    </xf>
    <xf numFmtId="3" fontId="8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9" fillId="0" borderId="20" xfId="57" applyFont="1" applyBorder="1" applyAlignment="1" applyProtection="1">
      <alignment vertical="top"/>
      <protection hidden="1"/>
    </xf>
    <xf numFmtId="0" fontId="8" fillId="0" borderId="18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vertical="top"/>
      <protection hidden="1"/>
    </xf>
    <xf numFmtId="0" fontId="9" fillId="0" borderId="0" xfId="57" applyFont="1" applyBorder="1" applyAlignment="1">
      <alignment/>
      <protection/>
    </xf>
    <xf numFmtId="49" fontId="8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9" fillId="0" borderId="20" xfId="57" applyFont="1" applyBorder="1" applyAlignment="1" applyProtection="1">
      <alignment horizontal="left" vertical="top" wrapText="1"/>
      <protection hidden="1"/>
    </xf>
    <xf numFmtId="0" fontId="9" fillId="0" borderId="19" xfId="57" applyFont="1" applyBorder="1" applyAlignment="1">
      <alignment/>
      <protection/>
    </xf>
    <xf numFmtId="0" fontId="9" fillId="0" borderId="0" xfId="57" applyFont="1" applyBorder="1" applyAlignment="1" applyProtection="1">
      <alignment horizontal="center" vertical="center"/>
      <protection hidden="1" locked="0"/>
    </xf>
    <xf numFmtId="0" fontId="9" fillId="0" borderId="20" xfId="57" applyFont="1" applyBorder="1" applyAlignment="1" applyProtection="1">
      <alignment horizontal="left" vertical="top" indent="2"/>
      <protection hidden="1"/>
    </xf>
    <xf numFmtId="0" fontId="9" fillId="0" borderId="20" xfId="57" applyFont="1" applyBorder="1" applyAlignment="1" applyProtection="1">
      <alignment horizontal="left" vertical="top" wrapText="1" indent="2"/>
      <protection hidden="1"/>
    </xf>
    <xf numFmtId="0" fontId="9" fillId="0" borderId="19" xfId="57" applyFont="1" applyBorder="1" applyAlignment="1" applyProtection="1">
      <alignment horizontal="right" vertical="top"/>
      <protection hidden="1"/>
    </xf>
    <xf numFmtId="0" fontId="9" fillId="0" borderId="0" xfId="57" applyFont="1" applyBorder="1" applyAlignment="1" applyProtection="1">
      <alignment horizontal="right" vertical="top"/>
      <protection hidden="1"/>
    </xf>
    <xf numFmtId="0" fontId="9" fillId="0" borderId="0" xfId="57" applyFont="1" applyBorder="1" applyAlignment="1" applyProtection="1">
      <alignment horizontal="center" vertical="top"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8" fillId="0" borderId="19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>
      <alignment/>
      <protection/>
    </xf>
    <xf numFmtId="49" fontId="8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8" fillId="0" borderId="20" xfId="57" applyNumberFormat="1" applyFont="1" applyBorder="1" applyAlignment="1" applyProtection="1">
      <alignment horizontal="center" vertical="center"/>
      <protection hidden="1" locked="0"/>
    </xf>
    <xf numFmtId="0" fontId="9" fillId="0" borderId="19" xfId="57" applyFont="1" applyBorder="1" applyAlignment="1" applyProtection="1">
      <alignment horizontal="left" vertical="top"/>
      <protection hidden="1"/>
    </xf>
    <xf numFmtId="0" fontId="9" fillId="0" borderId="0" xfId="57" applyFont="1" applyBorder="1" applyAlignment="1" applyProtection="1">
      <alignment horizontal="left" vertical="top"/>
      <protection hidden="1"/>
    </xf>
    <xf numFmtId="0" fontId="9" fillId="0" borderId="20" xfId="57" applyFont="1" applyBorder="1" applyAlignment="1" applyProtection="1">
      <alignment horizontal="left"/>
      <protection hidden="1"/>
    </xf>
    <xf numFmtId="0" fontId="9" fillId="0" borderId="10" xfId="57" applyFont="1" applyBorder="1" applyAlignment="1" applyProtection="1">
      <alignment/>
      <protection hidden="1"/>
    </xf>
    <xf numFmtId="0" fontId="9" fillId="0" borderId="11" xfId="57" applyFont="1" applyBorder="1" applyAlignment="1" applyProtection="1">
      <alignment/>
      <protection hidden="1"/>
    </xf>
    <xf numFmtId="0" fontId="9" fillId="0" borderId="19" xfId="57" applyFont="1" applyBorder="1" applyAlignment="1" applyProtection="1">
      <alignment horizontal="left"/>
      <protection hidden="1"/>
    </xf>
    <xf numFmtId="0" fontId="9" fillId="0" borderId="0" xfId="57" applyFont="1" applyBorder="1" applyAlignment="1" applyProtection="1">
      <alignment vertical="center"/>
      <protection hidden="1"/>
    </xf>
    <xf numFmtId="0" fontId="9" fillId="0" borderId="20" xfId="57" applyFont="1" applyFill="1" applyBorder="1" applyAlignment="1" applyProtection="1">
      <alignment vertical="center"/>
      <protection hidden="1"/>
    </xf>
    <xf numFmtId="0" fontId="10" fillId="0" borderId="0" xfId="61" applyFont="1" applyBorder="1" applyAlignment="1" applyProtection="1">
      <alignment vertical="center"/>
      <protection hidden="1"/>
    </xf>
    <xf numFmtId="0" fontId="10" fillId="0" borderId="20" xfId="61" applyFont="1" applyFill="1" applyBorder="1" applyAlignment="1" applyProtection="1">
      <alignment vertical="center"/>
      <protection hidden="1"/>
    </xf>
    <xf numFmtId="0" fontId="10" fillId="0" borderId="0" xfId="61" applyFont="1" applyBorder="1" applyAlignment="1" applyProtection="1">
      <alignment horizontal="left"/>
      <protection hidden="1"/>
    </xf>
    <xf numFmtId="0" fontId="10" fillId="0" borderId="0" xfId="61" applyFont="1" applyBorder="1" applyAlignment="1">
      <alignment/>
      <protection/>
    </xf>
    <xf numFmtId="0" fontId="10" fillId="0" borderId="20" xfId="61" applyFont="1" applyBorder="1" applyAlignment="1">
      <alignment/>
      <protection/>
    </xf>
    <xf numFmtId="0" fontId="8" fillId="0" borderId="19" xfId="57" applyFont="1" applyBorder="1" applyAlignment="1" applyProtection="1">
      <alignment vertical="center"/>
      <protection hidden="1"/>
    </xf>
    <xf numFmtId="0" fontId="9" fillId="0" borderId="21" xfId="57" applyFont="1" applyBorder="1" applyAlignment="1" applyProtection="1">
      <alignment/>
      <protection hidden="1"/>
    </xf>
    <xf numFmtId="0" fontId="9" fillId="0" borderId="21" xfId="57" applyFont="1" applyBorder="1" applyAlignment="1">
      <alignment/>
      <protection/>
    </xf>
    <xf numFmtId="0" fontId="9" fillId="0" borderId="22" xfId="57" applyFont="1" applyBorder="1" applyAlignment="1" applyProtection="1">
      <alignment/>
      <protection hidden="1"/>
    </xf>
    <xf numFmtId="0" fontId="9" fillId="0" borderId="23" xfId="57" applyFont="1" applyFill="1" applyBorder="1" applyAlignment="1" applyProtection="1">
      <alignment horizontal="right" vertical="top" wrapText="1"/>
      <protection hidden="1"/>
    </xf>
    <xf numFmtId="0" fontId="9" fillId="0" borderId="24" xfId="57" applyFont="1" applyFill="1" applyBorder="1" applyAlignment="1" applyProtection="1">
      <alignment horizontal="right" vertical="top" wrapText="1"/>
      <protection hidden="1"/>
    </xf>
    <xf numFmtId="0" fontId="9" fillId="0" borderId="24" xfId="57" applyFont="1" applyFill="1" applyBorder="1" applyAlignment="1" applyProtection="1">
      <alignment/>
      <protection hidden="1"/>
    </xf>
    <xf numFmtId="0" fontId="9" fillId="0" borderId="25" xfId="57" applyFont="1" applyFill="1" applyBorder="1" applyAlignment="1" applyProtection="1">
      <alignment/>
      <protection hidden="1"/>
    </xf>
    <xf numFmtId="3" fontId="9" fillId="34" borderId="14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0" fontId="17" fillId="0" borderId="0" xfId="57" applyFont="1" applyAlignment="1">
      <alignment/>
      <protection/>
    </xf>
    <xf numFmtId="167" fontId="8" fillId="0" borderId="26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0" fillId="0" borderId="27" xfId="0" applyNumberFormat="1" applyFont="1" applyFill="1" applyBorder="1" applyAlignment="1" applyProtection="1">
      <alignment vertical="center"/>
      <protection hidden="1"/>
    </xf>
    <xf numFmtId="3" fontId="8" fillId="0" borderId="26" xfId="0" applyNumberFormat="1" applyFont="1" applyFill="1" applyBorder="1" applyAlignment="1" applyProtection="1">
      <alignment vertical="center"/>
      <protection hidden="1"/>
    </xf>
    <xf numFmtId="3" fontId="9" fillId="0" borderId="26" xfId="0" applyNumberFormat="1" applyFont="1" applyFill="1" applyBorder="1" applyAlignment="1" applyProtection="1">
      <alignment vertical="center"/>
      <protection hidden="1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hidden="1"/>
    </xf>
    <xf numFmtId="167" fontId="8" fillId="0" borderId="28" xfId="0" applyNumberFormat="1" applyFont="1" applyFill="1" applyBorder="1" applyAlignment="1">
      <alignment horizontal="center" vertical="center"/>
    </xf>
    <xf numFmtId="167" fontId="8" fillId="0" borderId="29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3" fontId="8" fillId="33" borderId="16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hidden="1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167" fontId="8" fillId="0" borderId="32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 applyProtection="1">
      <alignment vertical="center"/>
      <protection hidden="1"/>
    </xf>
    <xf numFmtId="3" fontId="18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vertical="center"/>
    </xf>
    <xf numFmtId="0" fontId="8" fillId="0" borderId="33" xfId="0" applyFont="1" applyFill="1" applyBorder="1" applyAlignment="1" applyProtection="1">
      <alignment horizontal="center" vertical="center"/>
      <protection hidden="1"/>
    </xf>
    <xf numFmtId="3" fontId="9" fillId="0" borderId="14" xfId="0" applyNumberFormat="1" applyFont="1" applyBorder="1" applyAlignment="1">
      <alignment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9" fillId="34" borderId="26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9" fillId="34" borderId="30" xfId="0" applyNumberFormat="1" applyFont="1" applyFill="1" applyBorder="1" applyAlignment="1" applyProtection="1">
      <alignment vertical="center"/>
      <protection locked="0"/>
    </xf>
    <xf numFmtId="3" fontId="9" fillId="0" borderId="31" xfId="0" applyNumberFormat="1" applyFont="1" applyFill="1" applyBorder="1" applyAlignment="1" applyProtection="1">
      <alignment vertical="center"/>
      <protection locked="0"/>
    </xf>
    <xf numFmtId="3" fontId="0" fillId="34" borderId="14" xfId="0" applyNumberFormat="1" applyFont="1" applyFill="1" applyBorder="1" applyAlignment="1" applyProtection="1">
      <alignment vertical="center"/>
      <protection locked="0"/>
    </xf>
    <xf numFmtId="0" fontId="9" fillId="0" borderId="24" xfId="57" applyFont="1" applyFill="1" applyBorder="1" applyAlignment="1" applyProtection="1">
      <alignment horizontal="center" vertical="top"/>
      <protection hidden="1"/>
    </xf>
    <xf numFmtId="0" fontId="9" fillId="0" borderId="24" xfId="57" applyFont="1" applyFill="1" applyBorder="1" applyAlignment="1" applyProtection="1">
      <alignment horizontal="center"/>
      <protection hidden="1"/>
    </xf>
    <xf numFmtId="0" fontId="9" fillId="0" borderId="19" xfId="57" applyFont="1" applyBorder="1" applyAlignment="1" applyProtection="1">
      <alignment horizontal="right" vertical="center" wrapText="1"/>
      <protection hidden="1"/>
    </xf>
    <xf numFmtId="0" fontId="9" fillId="0" borderId="20" xfId="57" applyFont="1" applyBorder="1" applyAlignment="1" applyProtection="1">
      <alignment horizontal="right" wrapText="1"/>
      <protection hidden="1"/>
    </xf>
    <xf numFmtId="49" fontId="14" fillId="0" borderId="23" xfId="53" applyNumberFormat="1" applyFont="1" applyFill="1" applyBorder="1" applyAlignment="1" applyProtection="1">
      <alignment horizontal="left" vertical="center"/>
      <protection hidden="1" locked="0"/>
    </xf>
    <xf numFmtId="49" fontId="8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8" fillId="0" borderId="25" xfId="57" applyNumberFormat="1" applyFont="1" applyFill="1" applyBorder="1" applyAlignment="1" applyProtection="1">
      <alignment horizontal="left" vertical="center"/>
      <protection hidden="1" locked="0"/>
    </xf>
    <xf numFmtId="0" fontId="9" fillId="0" borderId="19" xfId="57" applyFont="1" applyBorder="1" applyAlignment="1" applyProtection="1">
      <alignment horizontal="right" vertical="center"/>
      <protection hidden="1"/>
    </xf>
    <xf numFmtId="0" fontId="9" fillId="0" borderId="20" xfId="57" applyFont="1" applyBorder="1" applyAlignment="1" applyProtection="1">
      <alignment horizontal="right"/>
      <protection hidden="1"/>
    </xf>
    <xf numFmtId="49" fontId="8" fillId="0" borderId="23" xfId="57" applyNumberFormat="1" applyFont="1" applyFill="1" applyBorder="1" applyAlignment="1" applyProtection="1">
      <alignment horizontal="left" vertical="center"/>
      <protection hidden="1" locked="0"/>
    </xf>
    <xf numFmtId="0" fontId="9" fillId="0" borderId="25" xfId="57" applyFont="1" applyFill="1" applyBorder="1" applyAlignment="1">
      <alignment horizontal="left" vertical="center"/>
      <protection/>
    </xf>
    <xf numFmtId="0" fontId="15" fillId="0" borderId="0" xfId="61" applyFont="1" applyBorder="1" applyAlignment="1" applyProtection="1">
      <alignment horizontal="left"/>
      <protection hidden="1"/>
    </xf>
    <xf numFmtId="0" fontId="15" fillId="0" borderId="0" xfId="61" applyFont="1" applyBorder="1" applyAlignment="1">
      <alignment/>
      <protection/>
    </xf>
    <xf numFmtId="0" fontId="10" fillId="0" borderId="0" xfId="61" applyFont="1" applyBorder="1" applyAlignment="1" applyProtection="1">
      <alignment horizontal="left"/>
      <protection hidden="1"/>
    </xf>
    <xf numFmtId="0" fontId="10" fillId="0" borderId="0" xfId="61" applyFont="1" applyBorder="1" applyAlignment="1">
      <alignment/>
      <protection/>
    </xf>
    <xf numFmtId="0" fontId="10" fillId="0" borderId="20" xfId="61" applyFont="1" applyBorder="1" applyAlignment="1">
      <alignment/>
      <protection/>
    </xf>
    <xf numFmtId="0" fontId="9" fillId="0" borderId="0" xfId="57" applyFont="1" applyBorder="1" applyAlignment="1" applyProtection="1">
      <alignment vertical="center"/>
      <protection hidden="1"/>
    </xf>
    <xf numFmtId="0" fontId="9" fillId="0" borderId="34" xfId="57" applyFont="1" applyBorder="1" applyAlignment="1" applyProtection="1">
      <alignment horizontal="center" vertical="top"/>
      <protection hidden="1"/>
    </xf>
    <xf numFmtId="0" fontId="9" fillId="0" borderId="34" xfId="57" applyFont="1" applyBorder="1" applyAlignment="1">
      <alignment horizontal="center"/>
      <protection/>
    </xf>
    <xf numFmtId="0" fontId="9" fillId="0" borderId="35" xfId="57" applyFont="1" applyBorder="1" applyAlignment="1">
      <alignment/>
      <protection/>
    </xf>
    <xf numFmtId="49" fontId="8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8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Fill="1" applyBorder="1" applyAlignment="1" applyProtection="1">
      <alignment horizontal="left" vertical="center"/>
      <protection hidden="1" locked="0"/>
    </xf>
    <xf numFmtId="0" fontId="9" fillId="0" borderId="24" xfId="57" applyFont="1" applyFill="1" applyBorder="1" applyAlignment="1">
      <alignment/>
      <protection/>
    </xf>
    <xf numFmtId="0" fontId="9" fillId="0" borderId="25" xfId="57" applyFont="1" applyFill="1" applyBorder="1" applyAlignment="1">
      <alignment/>
      <protection/>
    </xf>
    <xf numFmtId="0" fontId="6" fillId="0" borderId="36" xfId="57" applyFont="1" applyBorder="1" applyAlignment="1">
      <alignment/>
      <protection/>
    </xf>
    <xf numFmtId="0" fontId="6" fillId="0" borderId="10" xfId="57" applyFont="1" applyBorder="1" applyAlignment="1">
      <alignment/>
      <protection/>
    </xf>
    <xf numFmtId="0" fontId="9" fillId="0" borderId="0" xfId="57" applyFont="1" applyBorder="1" applyAlignment="1" applyProtection="1">
      <alignment horizontal="center" vertical="top"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9" fillId="0" borderId="10" xfId="57" applyFont="1" applyBorder="1" applyAlignment="1" applyProtection="1">
      <alignment horizontal="center"/>
      <protection hidden="1"/>
    </xf>
    <xf numFmtId="0" fontId="8" fillId="0" borderId="24" xfId="57" applyFont="1" applyFill="1" applyBorder="1" applyAlignment="1" applyProtection="1">
      <alignment horizontal="left" vertical="center"/>
      <protection hidden="1" locked="0"/>
    </xf>
    <xf numFmtId="0" fontId="8" fillId="0" borderId="25" xfId="57" applyFont="1" applyFill="1" applyBorder="1" applyAlignment="1" applyProtection="1">
      <alignment horizontal="left" vertical="center"/>
      <protection hidden="1" locked="0"/>
    </xf>
    <xf numFmtId="0" fontId="8" fillId="0" borderId="23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Border="1" applyAlignment="1" applyProtection="1">
      <alignment vertical="top" wrapText="1"/>
      <protection hidden="1"/>
    </xf>
    <xf numFmtId="0" fontId="9" fillId="0" borderId="0" xfId="57" applyFont="1" applyBorder="1" applyAlignment="1" applyProtection="1">
      <alignment wrapText="1"/>
      <protection hidden="1"/>
    </xf>
    <xf numFmtId="0" fontId="9" fillId="0" borderId="19" xfId="57" applyFont="1" applyBorder="1" applyAlignment="1" applyProtection="1">
      <alignment horizontal="center" vertical="center"/>
      <protection hidden="1"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vertical="center"/>
      <protection/>
    </xf>
    <xf numFmtId="0" fontId="9" fillId="0" borderId="20" xfId="57" applyFont="1" applyBorder="1" applyAlignment="1">
      <alignment horizontal="center"/>
      <protection/>
    </xf>
    <xf numFmtId="0" fontId="9" fillId="0" borderId="24" xfId="57" applyFont="1" applyFill="1" applyBorder="1" applyAlignment="1">
      <alignment horizontal="left"/>
      <protection/>
    </xf>
    <xf numFmtId="0" fontId="9" fillId="0" borderId="25" xfId="57" applyFont="1" applyFill="1" applyBorder="1" applyAlignment="1">
      <alignment horizontal="left"/>
      <protection/>
    </xf>
    <xf numFmtId="0" fontId="9" fillId="0" borderId="0" xfId="57" applyFont="1" applyBorder="1" applyAlignment="1" applyProtection="1">
      <alignment horizontal="right" vertical="center"/>
      <protection hidden="1"/>
    </xf>
    <xf numFmtId="0" fontId="14" fillId="0" borderId="23" xfId="53" applyFont="1" applyFill="1" applyBorder="1" applyAlignment="1" applyProtection="1">
      <alignment/>
      <protection hidden="1" locked="0"/>
    </xf>
    <xf numFmtId="0" fontId="8" fillId="0" borderId="24" xfId="57" applyFont="1" applyFill="1" applyBorder="1" applyAlignment="1" applyProtection="1">
      <alignment/>
      <protection hidden="1" locked="0"/>
    </xf>
    <xf numFmtId="0" fontId="8" fillId="0" borderId="25" xfId="57" applyFont="1" applyFill="1" applyBorder="1" applyAlignment="1" applyProtection="1">
      <alignment/>
      <protection hidden="1" locked="0"/>
    </xf>
    <xf numFmtId="0" fontId="9" fillId="0" borderId="0" xfId="57" applyFont="1" applyBorder="1" applyAlignment="1" applyProtection="1">
      <alignment horizontal="right"/>
      <protection hidden="1"/>
    </xf>
    <xf numFmtId="0" fontId="9" fillId="0" borderId="24" xfId="57" applyFont="1" applyFill="1" applyBorder="1" applyAlignment="1">
      <alignment horizontal="left" vertical="center"/>
      <protection/>
    </xf>
    <xf numFmtId="1" fontId="8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8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Border="1" applyAlignment="1" applyProtection="1">
      <alignment horizontal="right" wrapText="1"/>
      <protection hidden="1"/>
    </xf>
    <xf numFmtId="0" fontId="9" fillId="0" borderId="19" xfId="57" applyFont="1" applyBorder="1" applyAlignment="1" applyProtection="1">
      <alignment horizontal="right" wrapText="1"/>
      <protection hidden="1"/>
    </xf>
    <xf numFmtId="0" fontId="8" fillId="0" borderId="19" xfId="57" applyFont="1" applyFill="1" applyBorder="1" applyAlignment="1" applyProtection="1">
      <alignment horizontal="left" vertical="center" wrapText="1"/>
      <protection hidden="1"/>
    </xf>
    <xf numFmtId="0" fontId="8" fillId="0" borderId="0" xfId="57" applyFont="1" applyFill="1" applyBorder="1" applyAlignment="1" applyProtection="1">
      <alignment horizontal="left" vertical="center" wrapText="1"/>
      <protection hidden="1"/>
    </xf>
    <xf numFmtId="0" fontId="8" fillId="0" borderId="20" xfId="57" applyFont="1" applyFill="1" applyBorder="1" applyAlignment="1" applyProtection="1">
      <alignment horizontal="left" vertical="center" wrapText="1"/>
      <protection hidden="1"/>
    </xf>
    <xf numFmtId="0" fontId="16" fillId="0" borderId="19" xfId="57" applyFont="1" applyBorder="1" applyAlignment="1" applyProtection="1">
      <alignment horizontal="center" vertical="center" wrapText="1"/>
      <protection hidden="1"/>
    </xf>
    <xf numFmtId="0" fontId="16" fillId="0" borderId="0" xfId="57" applyFont="1" applyBorder="1" applyAlignment="1" applyProtection="1">
      <alignment horizontal="center" vertical="center" wrapText="1"/>
      <protection hidden="1"/>
    </xf>
    <xf numFmtId="0" fontId="16" fillId="0" borderId="20" xfId="57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top" wrapText="1"/>
      <protection hidden="1"/>
    </xf>
    <xf numFmtId="0" fontId="8" fillId="0" borderId="33" xfId="0" applyFont="1" applyFill="1" applyBorder="1" applyAlignment="1" applyProtection="1">
      <alignment vertical="center" wrapText="1"/>
      <protection hidden="1"/>
    </xf>
    <xf numFmtId="0" fontId="8" fillId="0" borderId="37" xfId="0" applyFont="1" applyFill="1" applyBorder="1" applyAlignment="1" applyProtection="1">
      <alignment vertical="center" wrapText="1"/>
      <protection hidden="1"/>
    </xf>
    <xf numFmtId="0" fontId="8" fillId="0" borderId="38" xfId="0" applyFont="1" applyFill="1" applyBorder="1" applyAlignment="1" applyProtection="1">
      <alignment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3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 wrapText="1" indent="1"/>
    </xf>
    <xf numFmtId="0" fontId="9" fillId="0" borderId="40" xfId="0" applyFont="1" applyFill="1" applyBorder="1" applyAlignment="1">
      <alignment horizontal="left" vertical="center" wrapText="1" indent="1"/>
    </xf>
    <xf numFmtId="0" fontId="9" fillId="0" borderId="41" xfId="0" applyFont="1" applyFill="1" applyBorder="1" applyAlignment="1">
      <alignment horizontal="left" vertical="center" wrapText="1" indent="1"/>
    </xf>
    <xf numFmtId="0" fontId="9" fillId="0" borderId="29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left" vertical="center" wrapText="1"/>
      <protection hidden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44" xfId="0" applyFont="1" applyFill="1" applyBorder="1" applyAlignment="1">
      <alignment horizontal="left" vertical="center" wrapText="1" indent="1"/>
    </xf>
    <xf numFmtId="0" fontId="9" fillId="0" borderId="45" xfId="0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 indent="1"/>
    </xf>
    <xf numFmtId="0" fontId="8" fillId="0" borderId="40" xfId="0" applyFont="1" applyFill="1" applyBorder="1" applyAlignment="1">
      <alignment horizontal="left" vertical="center" wrapText="1" indent="1"/>
    </xf>
    <xf numFmtId="0" fontId="8" fillId="0" borderId="41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9" xfId="0" applyFont="1" applyFill="1" applyBorder="1" applyAlignment="1">
      <alignment horizontal="left" vertical="center" wrapText="1" indent="1"/>
    </xf>
    <xf numFmtId="0" fontId="8" fillId="0" borderId="42" xfId="0" applyFont="1" applyFill="1" applyBorder="1" applyAlignment="1">
      <alignment horizontal="left" vertical="center" wrapText="1" indent="1"/>
    </xf>
    <xf numFmtId="0" fontId="8" fillId="0" borderId="43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61" applyFont="1" applyFill="1" applyBorder="1" applyAlignment="1" applyProtection="1">
      <alignment horizontal="center" vertical="center"/>
      <protection hidden="1"/>
    </xf>
    <xf numFmtId="14" fontId="8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 applyFont="1" applyFill="1" applyBorder="1" applyAlignment="1">
      <alignment vertical="center"/>
      <protection/>
    </xf>
    <xf numFmtId="49" fontId="8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1.281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66" t="s">
        <v>191</v>
      </c>
      <c r="B1" s="167"/>
      <c r="C1" s="167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93" t="s">
        <v>192</v>
      </c>
      <c r="B2" s="194"/>
      <c r="C2" s="194"/>
      <c r="D2" s="195"/>
      <c r="E2" s="40">
        <v>43101</v>
      </c>
      <c r="F2" s="41"/>
      <c r="G2" s="42" t="s">
        <v>193</v>
      </c>
      <c r="H2" s="40">
        <v>43281</v>
      </c>
      <c r="I2" s="43"/>
      <c r="J2" s="1"/>
      <c r="K2" s="1"/>
      <c r="L2" s="1"/>
    </row>
    <row r="3" spans="1:12" ht="13.5">
      <c r="A3" s="44"/>
      <c r="B3" s="45"/>
      <c r="C3" s="45"/>
      <c r="D3" s="45"/>
      <c r="E3" s="46"/>
      <c r="F3" s="46"/>
      <c r="G3" s="45"/>
      <c r="H3" s="45"/>
      <c r="I3" s="47"/>
      <c r="J3" s="1"/>
      <c r="K3" s="1"/>
      <c r="L3" s="1"/>
    </row>
    <row r="4" spans="1:9" s="112" customFormat="1" ht="18">
      <c r="A4" s="196" t="s">
        <v>252</v>
      </c>
      <c r="B4" s="197"/>
      <c r="C4" s="197"/>
      <c r="D4" s="197"/>
      <c r="E4" s="197"/>
      <c r="F4" s="197"/>
      <c r="G4" s="197"/>
      <c r="H4" s="197"/>
      <c r="I4" s="198"/>
    </row>
    <row r="5" spans="1:12" ht="13.5">
      <c r="A5" s="48"/>
      <c r="B5" s="49"/>
      <c r="C5" s="49"/>
      <c r="D5" s="49"/>
      <c r="E5" s="50"/>
      <c r="F5" s="51"/>
      <c r="G5" s="52"/>
      <c r="H5" s="55"/>
      <c r="I5" s="56"/>
      <c r="J5" s="1"/>
      <c r="K5" s="1"/>
      <c r="L5" s="1"/>
    </row>
    <row r="6" spans="1:12" ht="13.5">
      <c r="A6" s="148" t="s">
        <v>194</v>
      </c>
      <c r="B6" s="149"/>
      <c r="C6" s="161" t="s">
        <v>256</v>
      </c>
      <c r="D6" s="162"/>
      <c r="E6" s="54"/>
      <c r="F6" s="54"/>
      <c r="G6" s="54"/>
      <c r="H6" s="54"/>
      <c r="I6" s="57"/>
      <c r="J6" s="1"/>
      <c r="K6" s="1"/>
      <c r="L6" s="1"/>
    </row>
    <row r="7" spans="1:12" ht="13.5">
      <c r="A7" s="58"/>
      <c r="B7" s="59"/>
      <c r="C7" s="49"/>
      <c r="D7" s="49"/>
      <c r="E7" s="54"/>
      <c r="F7" s="54"/>
      <c r="G7" s="54"/>
      <c r="H7" s="54"/>
      <c r="I7" s="57"/>
      <c r="J7" s="1"/>
      <c r="K7" s="1"/>
      <c r="L7" s="1"/>
    </row>
    <row r="8" spans="1:12" ht="13.5">
      <c r="A8" s="143" t="s">
        <v>195</v>
      </c>
      <c r="B8" s="144"/>
      <c r="C8" s="161" t="s">
        <v>257</v>
      </c>
      <c r="D8" s="162"/>
      <c r="E8" s="54"/>
      <c r="F8" s="54"/>
      <c r="G8" s="54"/>
      <c r="H8" s="54"/>
      <c r="I8" s="60"/>
      <c r="J8" s="1"/>
      <c r="K8" s="1"/>
      <c r="L8" s="1"/>
    </row>
    <row r="9" spans="1:12" ht="13.5">
      <c r="A9" s="61"/>
      <c r="B9" s="62"/>
      <c r="C9" s="63"/>
      <c r="D9" s="64"/>
      <c r="E9" s="49"/>
      <c r="F9" s="49"/>
      <c r="G9" s="49"/>
      <c r="H9" s="49"/>
      <c r="I9" s="60"/>
      <c r="J9" s="1"/>
      <c r="K9" s="1"/>
      <c r="L9" s="1"/>
    </row>
    <row r="10" spans="1:12" ht="13.5">
      <c r="A10" s="143" t="s">
        <v>196</v>
      </c>
      <c r="B10" s="191"/>
      <c r="C10" s="161" t="s">
        <v>272</v>
      </c>
      <c r="D10" s="162"/>
      <c r="E10" s="49"/>
      <c r="F10" s="49"/>
      <c r="G10" s="49"/>
      <c r="H10" s="49"/>
      <c r="I10" s="60"/>
      <c r="J10" s="1"/>
      <c r="K10" s="1"/>
      <c r="L10" s="1"/>
    </row>
    <row r="11" spans="1:12" ht="13.5">
      <c r="A11" s="192"/>
      <c r="B11" s="191"/>
      <c r="C11" s="49"/>
      <c r="D11" s="49"/>
      <c r="E11" s="49"/>
      <c r="F11" s="49"/>
      <c r="G11" s="49"/>
      <c r="H11" s="49"/>
      <c r="I11" s="60"/>
      <c r="J11" s="1"/>
      <c r="K11" s="1"/>
      <c r="L11" s="1"/>
    </row>
    <row r="12" spans="1:12" ht="13.5">
      <c r="A12" s="148" t="s">
        <v>197</v>
      </c>
      <c r="B12" s="149"/>
      <c r="C12" s="163" t="s">
        <v>258</v>
      </c>
      <c r="D12" s="188"/>
      <c r="E12" s="188"/>
      <c r="F12" s="188"/>
      <c r="G12" s="188"/>
      <c r="H12" s="188"/>
      <c r="I12" s="151"/>
      <c r="J12" s="1"/>
      <c r="K12" s="1"/>
      <c r="L12" s="1"/>
    </row>
    <row r="13" spans="1:12" ht="13.5">
      <c r="A13" s="58"/>
      <c r="B13" s="59"/>
      <c r="C13" s="65"/>
      <c r="D13" s="49"/>
      <c r="E13" s="49"/>
      <c r="F13" s="49"/>
      <c r="G13" s="49"/>
      <c r="H13" s="49"/>
      <c r="I13" s="60"/>
      <c r="J13" s="1"/>
      <c r="K13" s="1"/>
      <c r="L13" s="1"/>
    </row>
    <row r="14" spans="1:12" ht="13.5">
      <c r="A14" s="148" t="s">
        <v>198</v>
      </c>
      <c r="B14" s="149"/>
      <c r="C14" s="189">
        <v>42000</v>
      </c>
      <c r="D14" s="190"/>
      <c r="E14" s="49"/>
      <c r="F14" s="163" t="s">
        <v>259</v>
      </c>
      <c r="G14" s="188"/>
      <c r="H14" s="188"/>
      <c r="I14" s="151"/>
      <c r="J14" s="1"/>
      <c r="K14" s="1"/>
      <c r="L14" s="1"/>
    </row>
    <row r="15" spans="1:12" ht="13.5">
      <c r="A15" s="58"/>
      <c r="B15" s="59"/>
      <c r="C15" s="49"/>
      <c r="D15" s="49"/>
      <c r="E15" s="49"/>
      <c r="F15" s="49"/>
      <c r="G15" s="49"/>
      <c r="H15" s="49"/>
      <c r="I15" s="60"/>
      <c r="J15" s="1"/>
      <c r="K15" s="1"/>
      <c r="L15" s="1"/>
    </row>
    <row r="16" spans="1:12" ht="13.5">
      <c r="A16" s="148" t="s">
        <v>199</v>
      </c>
      <c r="B16" s="149"/>
      <c r="C16" s="163" t="s">
        <v>260</v>
      </c>
      <c r="D16" s="188"/>
      <c r="E16" s="188"/>
      <c r="F16" s="188"/>
      <c r="G16" s="188"/>
      <c r="H16" s="188"/>
      <c r="I16" s="151"/>
      <c r="J16" s="1"/>
      <c r="K16" s="1"/>
      <c r="L16" s="1"/>
    </row>
    <row r="17" spans="1:12" ht="13.5">
      <c r="A17" s="58"/>
      <c r="B17" s="59"/>
      <c r="C17" s="49"/>
      <c r="D17" s="49"/>
      <c r="E17" s="49"/>
      <c r="F17" s="49"/>
      <c r="G17" s="49"/>
      <c r="H17" s="49"/>
      <c r="I17" s="60"/>
      <c r="J17" s="1"/>
      <c r="K17" s="1"/>
      <c r="L17" s="1"/>
    </row>
    <row r="18" spans="1:12" ht="13.5">
      <c r="A18" s="148" t="s">
        <v>200</v>
      </c>
      <c r="B18" s="149"/>
      <c r="C18" s="184" t="s">
        <v>261</v>
      </c>
      <c r="D18" s="185"/>
      <c r="E18" s="185"/>
      <c r="F18" s="185"/>
      <c r="G18" s="185"/>
      <c r="H18" s="185"/>
      <c r="I18" s="186"/>
      <c r="J18" s="1"/>
      <c r="K18" s="1"/>
      <c r="L18" s="1"/>
    </row>
    <row r="19" spans="1:12" ht="13.5">
      <c r="A19" s="58"/>
      <c r="B19" s="59"/>
      <c r="C19" s="65"/>
      <c r="D19" s="49"/>
      <c r="E19" s="49"/>
      <c r="F19" s="49"/>
      <c r="G19" s="49"/>
      <c r="H19" s="49"/>
      <c r="I19" s="60"/>
      <c r="J19" s="1"/>
      <c r="K19" s="1"/>
      <c r="L19" s="1"/>
    </row>
    <row r="20" spans="1:12" ht="13.5">
      <c r="A20" s="148" t="s">
        <v>201</v>
      </c>
      <c r="B20" s="149"/>
      <c r="C20" s="184" t="s">
        <v>262</v>
      </c>
      <c r="D20" s="185"/>
      <c r="E20" s="185"/>
      <c r="F20" s="185"/>
      <c r="G20" s="185"/>
      <c r="H20" s="185"/>
      <c r="I20" s="186"/>
      <c r="J20" s="1"/>
      <c r="K20" s="1"/>
      <c r="L20" s="1"/>
    </row>
    <row r="21" spans="1:12" ht="13.5">
      <c r="A21" s="58"/>
      <c r="B21" s="59"/>
      <c r="C21" s="65"/>
      <c r="D21" s="49"/>
      <c r="E21" s="49"/>
      <c r="F21" s="49"/>
      <c r="G21" s="49"/>
      <c r="H21" s="49"/>
      <c r="I21" s="60"/>
      <c r="J21" s="1"/>
      <c r="K21" s="1"/>
      <c r="L21" s="1"/>
    </row>
    <row r="22" spans="1:12" ht="13.5">
      <c r="A22" s="148" t="s">
        <v>202</v>
      </c>
      <c r="B22" s="149"/>
      <c r="C22" s="66">
        <v>472</v>
      </c>
      <c r="D22" s="163" t="s">
        <v>259</v>
      </c>
      <c r="E22" s="181"/>
      <c r="F22" s="182"/>
      <c r="G22" s="148"/>
      <c r="H22" s="187"/>
      <c r="I22" s="67"/>
      <c r="J22" s="1"/>
      <c r="K22" s="1"/>
      <c r="L22" s="1"/>
    </row>
    <row r="23" spans="1:12" ht="13.5">
      <c r="A23" s="58"/>
      <c r="B23" s="59"/>
      <c r="C23" s="49"/>
      <c r="D23" s="49"/>
      <c r="E23" s="49"/>
      <c r="F23" s="49"/>
      <c r="G23" s="49"/>
      <c r="H23" s="49"/>
      <c r="I23" s="60"/>
      <c r="J23" s="1"/>
      <c r="K23" s="1"/>
      <c r="L23" s="1"/>
    </row>
    <row r="24" spans="1:12" ht="13.5">
      <c r="A24" s="148" t="s">
        <v>203</v>
      </c>
      <c r="B24" s="149"/>
      <c r="C24" s="66">
        <v>5</v>
      </c>
      <c r="D24" s="163" t="s">
        <v>263</v>
      </c>
      <c r="E24" s="181"/>
      <c r="F24" s="181"/>
      <c r="G24" s="182"/>
      <c r="H24" s="68" t="s">
        <v>204</v>
      </c>
      <c r="I24" s="69">
        <v>1124</v>
      </c>
      <c r="J24" s="1"/>
      <c r="K24" s="1"/>
      <c r="L24" s="1"/>
    </row>
    <row r="25" spans="1:12" ht="13.5">
      <c r="A25" s="58"/>
      <c r="B25" s="59"/>
      <c r="C25" s="49"/>
      <c r="D25" s="49"/>
      <c r="E25" s="49"/>
      <c r="F25" s="49"/>
      <c r="G25" s="59"/>
      <c r="H25" s="59" t="s">
        <v>253</v>
      </c>
      <c r="I25" s="70"/>
      <c r="J25" s="1"/>
      <c r="K25" s="1"/>
      <c r="L25" s="1"/>
    </row>
    <row r="26" spans="1:12" ht="13.5">
      <c r="A26" s="148" t="s">
        <v>205</v>
      </c>
      <c r="B26" s="149"/>
      <c r="C26" s="71" t="s">
        <v>265</v>
      </c>
      <c r="D26" s="72"/>
      <c r="E26" s="73"/>
      <c r="F26" s="49"/>
      <c r="G26" s="183" t="s">
        <v>206</v>
      </c>
      <c r="H26" s="149"/>
      <c r="I26" s="74" t="s">
        <v>264</v>
      </c>
      <c r="J26" s="1"/>
      <c r="K26" s="1"/>
      <c r="L26" s="1"/>
    </row>
    <row r="27" spans="1:12" ht="13.5">
      <c r="A27" s="58"/>
      <c r="B27" s="59"/>
      <c r="C27" s="49"/>
      <c r="D27" s="49"/>
      <c r="E27" s="49"/>
      <c r="F27" s="49"/>
      <c r="G27" s="49"/>
      <c r="H27" s="49"/>
      <c r="I27" s="75"/>
      <c r="J27" s="1"/>
      <c r="K27" s="1"/>
      <c r="L27" s="1"/>
    </row>
    <row r="28" spans="1:12" ht="13.5">
      <c r="A28" s="176" t="s">
        <v>207</v>
      </c>
      <c r="B28" s="177"/>
      <c r="C28" s="178"/>
      <c r="D28" s="178"/>
      <c r="E28" s="177" t="s">
        <v>208</v>
      </c>
      <c r="F28" s="179"/>
      <c r="G28" s="179"/>
      <c r="H28" s="178" t="s">
        <v>209</v>
      </c>
      <c r="I28" s="180"/>
      <c r="J28" s="1"/>
      <c r="K28" s="1"/>
      <c r="L28" s="1"/>
    </row>
    <row r="29" spans="1:12" ht="13.5">
      <c r="A29" s="76"/>
      <c r="B29" s="73"/>
      <c r="C29" s="73"/>
      <c r="D29" s="64"/>
      <c r="E29" s="49"/>
      <c r="F29" s="49"/>
      <c r="G29" s="49"/>
      <c r="H29" s="77"/>
      <c r="I29" s="75"/>
      <c r="J29" s="1"/>
      <c r="K29" s="1"/>
      <c r="L29" s="1"/>
    </row>
    <row r="30" spans="1:12" ht="13.5">
      <c r="A30" s="173"/>
      <c r="B30" s="164"/>
      <c r="C30" s="164"/>
      <c r="D30" s="165"/>
      <c r="E30" s="173"/>
      <c r="F30" s="164"/>
      <c r="G30" s="164"/>
      <c r="H30" s="161"/>
      <c r="I30" s="162"/>
      <c r="J30" s="1"/>
      <c r="K30" s="1"/>
      <c r="L30" s="1"/>
    </row>
    <row r="31" spans="1:12" ht="13.5">
      <c r="A31" s="58"/>
      <c r="B31" s="59"/>
      <c r="C31" s="65"/>
      <c r="D31" s="174"/>
      <c r="E31" s="174"/>
      <c r="F31" s="174"/>
      <c r="G31" s="175"/>
      <c r="H31" s="49"/>
      <c r="I31" s="78"/>
      <c r="J31" s="1"/>
      <c r="K31" s="1"/>
      <c r="L31" s="1"/>
    </row>
    <row r="32" spans="1:12" ht="13.5">
      <c r="A32" s="173"/>
      <c r="B32" s="164"/>
      <c r="C32" s="164"/>
      <c r="D32" s="165"/>
      <c r="E32" s="173"/>
      <c r="F32" s="164"/>
      <c r="G32" s="164"/>
      <c r="H32" s="161"/>
      <c r="I32" s="162"/>
      <c r="J32" s="1"/>
      <c r="K32" s="1"/>
      <c r="L32" s="1"/>
    </row>
    <row r="33" spans="1:12" ht="13.5">
      <c r="A33" s="58"/>
      <c r="B33" s="59"/>
      <c r="C33" s="65"/>
      <c r="D33" s="53"/>
      <c r="E33" s="53"/>
      <c r="F33" s="53"/>
      <c r="G33" s="54"/>
      <c r="H33" s="49"/>
      <c r="I33" s="79"/>
      <c r="J33" s="1"/>
      <c r="K33" s="1"/>
      <c r="L33" s="1"/>
    </row>
    <row r="34" spans="1:12" ht="13.5">
      <c r="A34" s="173"/>
      <c r="B34" s="164"/>
      <c r="C34" s="164"/>
      <c r="D34" s="165"/>
      <c r="E34" s="173"/>
      <c r="F34" s="164"/>
      <c r="G34" s="164"/>
      <c r="H34" s="161"/>
      <c r="I34" s="162"/>
      <c r="J34" s="1"/>
      <c r="K34" s="1"/>
      <c r="L34" s="1"/>
    </row>
    <row r="35" spans="1:12" ht="13.5">
      <c r="A35" s="58"/>
      <c r="B35" s="59"/>
      <c r="C35" s="65"/>
      <c r="D35" s="53"/>
      <c r="E35" s="53"/>
      <c r="F35" s="53"/>
      <c r="G35" s="54"/>
      <c r="H35" s="49"/>
      <c r="I35" s="79"/>
      <c r="J35" s="1"/>
      <c r="K35" s="1"/>
      <c r="L35" s="1"/>
    </row>
    <row r="36" spans="1:12" ht="13.5">
      <c r="A36" s="173"/>
      <c r="B36" s="164"/>
      <c r="C36" s="164"/>
      <c r="D36" s="165"/>
      <c r="E36" s="173"/>
      <c r="F36" s="164"/>
      <c r="G36" s="164"/>
      <c r="H36" s="161"/>
      <c r="I36" s="162"/>
      <c r="J36" s="1"/>
      <c r="K36" s="1"/>
      <c r="L36" s="1"/>
    </row>
    <row r="37" spans="1:12" ht="13.5">
      <c r="A37" s="80"/>
      <c r="B37" s="81"/>
      <c r="C37" s="168"/>
      <c r="D37" s="169"/>
      <c r="E37" s="49"/>
      <c r="F37" s="168"/>
      <c r="G37" s="169"/>
      <c r="H37" s="49"/>
      <c r="I37" s="60"/>
      <c r="J37" s="1"/>
      <c r="K37" s="1"/>
      <c r="L37" s="1"/>
    </row>
    <row r="38" spans="1:12" ht="13.5">
      <c r="A38" s="173"/>
      <c r="B38" s="164"/>
      <c r="C38" s="164"/>
      <c r="D38" s="165"/>
      <c r="E38" s="173"/>
      <c r="F38" s="164"/>
      <c r="G38" s="164"/>
      <c r="H38" s="161"/>
      <c r="I38" s="162"/>
      <c r="J38" s="1"/>
      <c r="K38" s="1"/>
      <c r="L38" s="1"/>
    </row>
    <row r="39" spans="1:12" ht="13.5">
      <c r="A39" s="80"/>
      <c r="B39" s="81"/>
      <c r="C39" s="82"/>
      <c r="D39" s="83"/>
      <c r="E39" s="49"/>
      <c r="F39" s="82"/>
      <c r="G39" s="83"/>
      <c r="H39" s="49"/>
      <c r="I39" s="60"/>
      <c r="J39" s="1"/>
      <c r="K39" s="1"/>
      <c r="L39" s="1"/>
    </row>
    <row r="40" spans="1:12" ht="13.5">
      <c r="A40" s="173"/>
      <c r="B40" s="164"/>
      <c r="C40" s="164"/>
      <c r="D40" s="165"/>
      <c r="E40" s="173"/>
      <c r="F40" s="164"/>
      <c r="G40" s="164"/>
      <c r="H40" s="161"/>
      <c r="I40" s="162"/>
      <c r="J40" s="1"/>
      <c r="K40" s="1"/>
      <c r="L40" s="1"/>
    </row>
    <row r="41" spans="1:12" ht="13.5">
      <c r="A41" s="84"/>
      <c r="B41" s="73"/>
      <c r="C41" s="73"/>
      <c r="D41" s="73"/>
      <c r="E41" s="85"/>
      <c r="F41" s="86"/>
      <c r="G41" s="86"/>
      <c r="H41" s="87"/>
      <c r="I41" s="88"/>
      <c r="J41" s="1"/>
      <c r="K41" s="1"/>
      <c r="L41" s="1"/>
    </row>
    <row r="42" spans="1:12" ht="13.5">
      <c r="A42" s="80"/>
      <c r="B42" s="81"/>
      <c r="C42" s="82"/>
      <c r="D42" s="83"/>
      <c r="E42" s="49"/>
      <c r="F42" s="82"/>
      <c r="G42" s="83"/>
      <c r="H42" s="49"/>
      <c r="I42" s="60"/>
      <c r="J42" s="1"/>
      <c r="K42" s="1"/>
      <c r="L42" s="1"/>
    </row>
    <row r="43" spans="1:12" ht="13.5">
      <c r="A43" s="89"/>
      <c r="B43" s="90"/>
      <c r="C43" s="90"/>
      <c r="D43" s="63"/>
      <c r="E43" s="63"/>
      <c r="F43" s="90"/>
      <c r="G43" s="63"/>
      <c r="H43" s="63"/>
      <c r="I43" s="91"/>
      <c r="J43" s="1"/>
      <c r="K43" s="1"/>
      <c r="L43" s="1"/>
    </row>
    <row r="44" spans="1:12" ht="13.5">
      <c r="A44" s="143" t="s">
        <v>210</v>
      </c>
      <c r="B44" s="144"/>
      <c r="C44" s="161"/>
      <c r="D44" s="162"/>
      <c r="E44" s="64"/>
      <c r="F44" s="163"/>
      <c r="G44" s="164"/>
      <c r="H44" s="164"/>
      <c r="I44" s="165"/>
      <c r="J44" s="1"/>
      <c r="K44" s="1"/>
      <c r="L44" s="1"/>
    </row>
    <row r="45" spans="1:12" ht="13.5">
      <c r="A45" s="80"/>
      <c r="B45" s="81"/>
      <c r="C45" s="168"/>
      <c r="D45" s="169"/>
      <c r="E45" s="49"/>
      <c r="F45" s="168"/>
      <c r="G45" s="170"/>
      <c r="H45" s="92"/>
      <c r="I45" s="93"/>
      <c r="J45" s="1"/>
      <c r="K45" s="1"/>
      <c r="L45" s="1"/>
    </row>
    <row r="46" spans="1:12" ht="13.5">
      <c r="A46" s="143" t="s">
        <v>211</v>
      </c>
      <c r="B46" s="144"/>
      <c r="C46" s="163" t="s">
        <v>273</v>
      </c>
      <c r="D46" s="171"/>
      <c r="E46" s="171"/>
      <c r="F46" s="171"/>
      <c r="G46" s="171"/>
      <c r="H46" s="171"/>
      <c r="I46" s="172"/>
      <c r="J46" s="1"/>
      <c r="K46" s="1"/>
      <c r="L46" s="1"/>
    </row>
    <row r="47" spans="1:12" ht="13.5">
      <c r="A47" s="58"/>
      <c r="B47" s="59"/>
      <c r="C47" s="65" t="s">
        <v>212</v>
      </c>
      <c r="D47" s="49"/>
      <c r="E47" s="49"/>
      <c r="F47" s="49"/>
      <c r="G47" s="49"/>
      <c r="H47" s="49"/>
      <c r="I47" s="60"/>
      <c r="J47" s="1"/>
      <c r="K47" s="1"/>
      <c r="L47" s="1"/>
    </row>
    <row r="48" spans="1:12" ht="13.5">
      <c r="A48" s="143" t="s">
        <v>213</v>
      </c>
      <c r="B48" s="144"/>
      <c r="C48" s="150" t="s">
        <v>270</v>
      </c>
      <c r="D48" s="146"/>
      <c r="E48" s="147"/>
      <c r="F48" s="49"/>
      <c r="G48" s="68" t="s">
        <v>214</v>
      </c>
      <c r="H48" s="150" t="s">
        <v>298</v>
      </c>
      <c r="I48" s="147"/>
      <c r="J48" s="1"/>
      <c r="K48" s="1"/>
      <c r="L48" s="1"/>
    </row>
    <row r="49" spans="1:12" ht="13.5">
      <c r="A49" s="58"/>
      <c r="B49" s="59"/>
      <c r="C49" s="65"/>
      <c r="D49" s="49"/>
      <c r="E49" s="49"/>
      <c r="F49" s="49"/>
      <c r="G49" s="49"/>
      <c r="H49" s="49"/>
      <c r="I49" s="60"/>
      <c r="J49" s="1"/>
      <c r="K49" s="1"/>
      <c r="L49" s="1"/>
    </row>
    <row r="50" spans="1:12" ht="13.5">
      <c r="A50" s="143" t="s">
        <v>200</v>
      </c>
      <c r="B50" s="144"/>
      <c r="C50" s="145" t="s">
        <v>266</v>
      </c>
      <c r="D50" s="146"/>
      <c r="E50" s="146"/>
      <c r="F50" s="146"/>
      <c r="G50" s="146"/>
      <c r="H50" s="146"/>
      <c r="I50" s="147"/>
      <c r="J50" s="1"/>
      <c r="K50" s="1"/>
      <c r="L50" s="1"/>
    </row>
    <row r="51" spans="1:12" ht="13.5">
      <c r="A51" s="58"/>
      <c r="B51" s="59"/>
      <c r="C51" s="49"/>
      <c r="D51" s="49"/>
      <c r="E51" s="49"/>
      <c r="F51" s="49"/>
      <c r="G51" s="49"/>
      <c r="H51" s="49"/>
      <c r="I51" s="60"/>
      <c r="J51" s="1"/>
      <c r="K51" s="1"/>
      <c r="L51" s="1"/>
    </row>
    <row r="52" spans="1:12" ht="13.5">
      <c r="A52" s="148" t="s">
        <v>215</v>
      </c>
      <c r="B52" s="149"/>
      <c r="C52" s="150" t="s">
        <v>302</v>
      </c>
      <c r="D52" s="146"/>
      <c r="E52" s="146"/>
      <c r="F52" s="146"/>
      <c r="G52" s="146"/>
      <c r="H52" s="146"/>
      <c r="I52" s="151"/>
      <c r="J52" s="1"/>
      <c r="K52" s="1"/>
      <c r="L52" s="1"/>
    </row>
    <row r="53" spans="1:12" ht="13.5">
      <c r="A53" s="94"/>
      <c r="B53" s="63"/>
      <c r="C53" s="157" t="s">
        <v>277</v>
      </c>
      <c r="D53" s="157"/>
      <c r="E53" s="157"/>
      <c r="F53" s="157"/>
      <c r="G53" s="157"/>
      <c r="H53" s="157"/>
      <c r="I53" s="96"/>
      <c r="J53" s="1"/>
      <c r="K53" s="1"/>
      <c r="L53" s="1"/>
    </row>
    <row r="54" spans="1:12" ht="13.5">
      <c r="A54" s="94"/>
      <c r="B54" s="63"/>
      <c r="C54" s="95"/>
      <c r="D54" s="95"/>
      <c r="E54" s="95"/>
      <c r="F54" s="95"/>
      <c r="G54" s="95"/>
      <c r="H54" s="95"/>
      <c r="I54" s="96"/>
      <c r="J54" s="1"/>
      <c r="K54" s="1"/>
      <c r="L54" s="1"/>
    </row>
    <row r="55" spans="1:12" ht="13.5">
      <c r="A55" s="94"/>
      <c r="B55" s="152" t="s">
        <v>216</v>
      </c>
      <c r="C55" s="153"/>
      <c r="D55" s="153"/>
      <c r="E55" s="153"/>
      <c r="F55" s="97"/>
      <c r="G55" s="97"/>
      <c r="H55" s="97"/>
      <c r="I55" s="98"/>
      <c r="J55" s="1"/>
      <c r="K55" s="1"/>
      <c r="L55" s="1"/>
    </row>
    <row r="56" spans="1:12" ht="13.5">
      <c r="A56" s="94"/>
      <c r="B56" s="154" t="s">
        <v>244</v>
      </c>
      <c r="C56" s="155"/>
      <c r="D56" s="155"/>
      <c r="E56" s="155"/>
      <c r="F56" s="155"/>
      <c r="G56" s="155"/>
      <c r="H56" s="155"/>
      <c r="I56" s="156"/>
      <c r="J56" s="1"/>
      <c r="K56" s="1"/>
      <c r="L56" s="1"/>
    </row>
    <row r="57" spans="1:12" ht="13.5">
      <c r="A57" s="94"/>
      <c r="B57" s="154" t="s">
        <v>271</v>
      </c>
      <c r="C57" s="155"/>
      <c r="D57" s="155"/>
      <c r="E57" s="155"/>
      <c r="F57" s="155"/>
      <c r="G57" s="155"/>
      <c r="H57" s="155"/>
      <c r="I57" s="98"/>
      <c r="J57" s="1"/>
      <c r="K57" s="1"/>
      <c r="L57" s="1"/>
    </row>
    <row r="58" spans="1:12" ht="13.5">
      <c r="A58" s="94"/>
      <c r="B58" s="154" t="s">
        <v>245</v>
      </c>
      <c r="C58" s="155"/>
      <c r="D58" s="155"/>
      <c r="E58" s="155"/>
      <c r="F58" s="155"/>
      <c r="G58" s="155"/>
      <c r="H58" s="155"/>
      <c r="I58" s="156"/>
      <c r="J58" s="1"/>
      <c r="K58" s="1"/>
      <c r="L58" s="1"/>
    </row>
    <row r="59" spans="1:12" ht="13.5">
      <c r="A59" s="94"/>
      <c r="B59" s="154" t="s">
        <v>246</v>
      </c>
      <c r="C59" s="155"/>
      <c r="D59" s="155"/>
      <c r="E59" s="155"/>
      <c r="F59" s="155"/>
      <c r="G59" s="155"/>
      <c r="H59" s="155"/>
      <c r="I59" s="156"/>
      <c r="J59" s="1"/>
      <c r="K59" s="1"/>
      <c r="L59" s="1"/>
    </row>
    <row r="60" spans="1:12" ht="13.5">
      <c r="A60" s="94"/>
      <c r="B60" s="99"/>
      <c r="C60" s="100"/>
      <c r="D60" s="100"/>
      <c r="E60" s="100"/>
      <c r="F60" s="100"/>
      <c r="G60" s="100"/>
      <c r="H60" s="100"/>
      <c r="I60" s="101"/>
      <c r="J60" s="1"/>
      <c r="K60" s="1"/>
      <c r="L60" s="1"/>
    </row>
    <row r="61" spans="1:12" ht="14.25" thickBot="1">
      <c r="A61" s="102" t="s">
        <v>217</v>
      </c>
      <c r="B61" s="49"/>
      <c r="C61" s="49"/>
      <c r="D61" s="49"/>
      <c r="E61" s="49"/>
      <c r="F61" s="49"/>
      <c r="G61" s="103"/>
      <c r="H61" s="104"/>
      <c r="I61" s="105"/>
      <c r="J61" s="1"/>
      <c r="K61" s="1"/>
      <c r="L61" s="1"/>
    </row>
    <row r="62" spans="1:12" ht="13.5">
      <c r="A62" s="48"/>
      <c r="B62" s="49"/>
      <c r="C62" s="49"/>
      <c r="D62" s="49"/>
      <c r="E62" s="63" t="s">
        <v>218</v>
      </c>
      <c r="F62" s="73"/>
      <c r="G62" s="158" t="s">
        <v>219</v>
      </c>
      <c r="H62" s="159"/>
      <c r="I62" s="160"/>
      <c r="J62" s="1"/>
      <c r="K62" s="1"/>
      <c r="L62" s="1"/>
    </row>
    <row r="63" spans="1:12" ht="13.5">
      <c r="A63" s="106"/>
      <c r="B63" s="107"/>
      <c r="C63" s="108"/>
      <c r="D63" s="108"/>
      <c r="E63" s="108"/>
      <c r="F63" s="108"/>
      <c r="G63" s="141"/>
      <c r="H63" s="142"/>
      <c r="I63" s="109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N122" sqref="N122"/>
    </sheetView>
  </sheetViews>
  <sheetFormatPr defaultColWidth="9.140625" defaultRowHeight="12.75"/>
  <cols>
    <col min="1" max="3" width="9.140625" style="3" customWidth="1"/>
    <col min="4" max="4" width="14.00390625" style="3" customWidth="1"/>
    <col min="5" max="5" width="9.140625" style="3" hidden="1" customWidth="1"/>
    <col min="6" max="6" width="15.421875" style="3" hidden="1" customWidth="1"/>
    <col min="7" max="7" width="11.421875" style="3" customWidth="1"/>
    <col min="8" max="8" width="10.57421875" style="3" customWidth="1"/>
    <col min="9" max="9" width="9.140625" style="9" customWidth="1"/>
    <col min="10" max="11" width="12.421875" style="9" bestFit="1" customWidth="1"/>
    <col min="12" max="16384" width="9.140625" style="3" customWidth="1"/>
  </cols>
  <sheetData>
    <row r="1" spans="1:11" ht="12.75" customHeight="1">
      <c r="A1" s="199" t="s">
        <v>116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300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3.5">
      <c r="A3" s="201" t="s">
        <v>267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7">
      <c r="A4" s="204" t="s">
        <v>40</v>
      </c>
      <c r="B4" s="205"/>
      <c r="C4" s="205"/>
      <c r="D4" s="205"/>
      <c r="E4" s="205"/>
      <c r="F4" s="205"/>
      <c r="G4" s="205"/>
      <c r="H4" s="206"/>
      <c r="I4" s="13" t="s">
        <v>274</v>
      </c>
      <c r="J4" s="13" t="s">
        <v>254</v>
      </c>
      <c r="K4" s="13" t="s">
        <v>255</v>
      </c>
    </row>
    <row r="5" spans="1:11" ht="13.5">
      <c r="A5" s="207">
        <v>1</v>
      </c>
      <c r="B5" s="207"/>
      <c r="C5" s="207"/>
      <c r="D5" s="207"/>
      <c r="E5" s="207"/>
      <c r="F5" s="207"/>
      <c r="G5" s="207"/>
      <c r="H5" s="207"/>
      <c r="I5" s="29">
        <v>2</v>
      </c>
      <c r="J5" s="28">
        <v>3</v>
      </c>
      <c r="K5" s="28">
        <v>4</v>
      </c>
    </row>
    <row r="6" spans="1:11" ht="13.5">
      <c r="A6" s="208"/>
      <c r="B6" s="209"/>
      <c r="C6" s="209"/>
      <c r="D6" s="209"/>
      <c r="E6" s="209"/>
      <c r="F6" s="209"/>
      <c r="G6" s="209"/>
      <c r="H6" s="209"/>
      <c r="I6" s="209"/>
      <c r="J6" s="210"/>
      <c r="K6" s="211"/>
    </row>
    <row r="7" spans="1:11" ht="13.5">
      <c r="A7" s="212" t="s">
        <v>41</v>
      </c>
      <c r="B7" s="213"/>
      <c r="C7" s="213"/>
      <c r="D7" s="213"/>
      <c r="E7" s="213"/>
      <c r="F7" s="213"/>
      <c r="G7" s="213"/>
      <c r="H7" s="214"/>
      <c r="I7" s="121">
        <v>1</v>
      </c>
      <c r="J7" s="26">
        <v>0</v>
      </c>
      <c r="K7" s="26">
        <v>0</v>
      </c>
    </row>
    <row r="8" spans="1:11" ht="13.5">
      <c r="A8" s="215" t="s">
        <v>276</v>
      </c>
      <c r="B8" s="216"/>
      <c r="C8" s="216"/>
      <c r="D8" s="216"/>
      <c r="E8" s="216"/>
      <c r="F8" s="216"/>
      <c r="G8" s="216"/>
      <c r="H8" s="217"/>
      <c r="I8" s="113">
        <v>2</v>
      </c>
      <c r="J8" s="17">
        <f>J9+J16+J26+J35+J39</f>
        <v>382285930</v>
      </c>
      <c r="K8" s="17">
        <f>K9+K16+K26+K35+K39</f>
        <v>371223944</v>
      </c>
    </row>
    <row r="9" spans="1:11" ht="13.5">
      <c r="A9" s="215" t="s">
        <v>157</v>
      </c>
      <c r="B9" s="216"/>
      <c r="C9" s="216"/>
      <c r="D9" s="216"/>
      <c r="E9" s="216"/>
      <c r="F9" s="216"/>
      <c r="G9" s="216"/>
      <c r="H9" s="217"/>
      <c r="I9" s="113">
        <v>3</v>
      </c>
      <c r="J9" s="17">
        <f>SUM(J10:J15)</f>
        <v>1701778</v>
      </c>
      <c r="K9" s="17">
        <f>SUM(K10:K15)</f>
        <v>1800411</v>
      </c>
    </row>
    <row r="10" spans="1:11" ht="13.5">
      <c r="A10" s="218" t="s">
        <v>89</v>
      </c>
      <c r="B10" s="219"/>
      <c r="C10" s="219"/>
      <c r="D10" s="219"/>
      <c r="E10" s="219"/>
      <c r="F10" s="219"/>
      <c r="G10" s="219"/>
      <c r="H10" s="220"/>
      <c r="I10" s="113">
        <v>4</v>
      </c>
      <c r="J10" s="16"/>
      <c r="K10" s="16"/>
    </row>
    <row r="11" spans="1:11" ht="13.5">
      <c r="A11" s="218" t="s">
        <v>7</v>
      </c>
      <c r="B11" s="219"/>
      <c r="C11" s="219"/>
      <c r="D11" s="219"/>
      <c r="E11" s="219"/>
      <c r="F11" s="219"/>
      <c r="G11" s="219"/>
      <c r="H11" s="220"/>
      <c r="I11" s="113">
        <v>5</v>
      </c>
      <c r="J11" s="16">
        <v>1591778</v>
      </c>
      <c r="K11" s="16">
        <v>1690411</v>
      </c>
    </row>
    <row r="12" spans="1:11" ht="13.5">
      <c r="A12" s="218" t="s">
        <v>90</v>
      </c>
      <c r="B12" s="219"/>
      <c r="C12" s="219"/>
      <c r="D12" s="219"/>
      <c r="E12" s="219"/>
      <c r="F12" s="219"/>
      <c r="G12" s="219"/>
      <c r="H12" s="220"/>
      <c r="I12" s="113">
        <v>6</v>
      </c>
      <c r="J12" s="16"/>
      <c r="K12" s="16"/>
    </row>
    <row r="13" spans="1:11" ht="13.5">
      <c r="A13" s="218" t="s">
        <v>160</v>
      </c>
      <c r="B13" s="219"/>
      <c r="C13" s="219"/>
      <c r="D13" s="219"/>
      <c r="E13" s="219"/>
      <c r="F13" s="219"/>
      <c r="G13" s="219"/>
      <c r="H13" s="220"/>
      <c r="I13" s="113">
        <v>7</v>
      </c>
      <c r="J13" s="16">
        <v>110000</v>
      </c>
      <c r="K13" s="133">
        <v>110000</v>
      </c>
    </row>
    <row r="14" spans="1:11" ht="13.5">
      <c r="A14" s="218" t="s">
        <v>161</v>
      </c>
      <c r="B14" s="219"/>
      <c r="C14" s="219"/>
      <c r="D14" s="219"/>
      <c r="E14" s="219"/>
      <c r="F14" s="219"/>
      <c r="G14" s="219"/>
      <c r="H14" s="220"/>
      <c r="I14" s="113">
        <v>8</v>
      </c>
      <c r="J14" s="16"/>
      <c r="K14" s="16"/>
    </row>
    <row r="15" spans="1:11" ht="13.5">
      <c r="A15" s="218" t="s">
        <v>162</v>
      </c>
      <c r="B15" s="219"/>
      <c r="C15" s="219"/>
      <c r="D15" s="219"/>
      <c r="E15" s="219"/>
      <c r="F15" s="219"/>
      <c r="G15" s="219"/>
      <c r="H15" s="220"/>
      <c r="I15" s="113">
        <v>9</v>
      </c>
      <c r="J15" s="16"/>
      <c r="K15" s="16"/>
    </row>
    <row r="16" spans="1:11" ht="13.5">
      <c r="A16" s="215" t="s">
        <v>158</v>
      </c>
      <c r="B16" s="216"/>
      <c r="C16" s="216"/>
      <c r="D16" s="216"/>
      <c r="E16" s="216"/>
      <c r="F16" s="216"/>
      <c r="G16" s="216"/>
      <c r="H16" s="217"/>
      <c r="I16" s="113">
        <v>10</v>
      </c>
      <c r="J16" s="17">
        <f>SUM(J17:J25)</f>
        <v>356373670</v>
      </c>
      <c r="K16" s="17">
        <f>SUM(K17:K25)</f>
        <v>352933592</v>
      </c>
    </row>
    <row r="17" spans="1:11" ht="13.5">
      <c r="A17" s="218" t="s">
        <v>163</v>
      </c>
      <c r="B17" s="219"/>
      <c r="C17" s="219"/>
      <c r="D17" s="219"/>
      <c r="E17" s="219"/>
      <c r="F17" s="219"/>
      <c r="G17" s="219"/>
      <c r="H17" s="220"/>
      <c r="I17" s="113">
        <v>11</v>
      </c>
      <c r="J17" s="16">
        <v>72089888</v>
      </c>
      <c r="K17" s="16">
        <v>72089888</v>
      </c>
    </row>
    <row r="18" spans="1:11" ht="13.5">
      <c r="A18" s="218" t="s">
        <v>190</v>
      </c>
      <c r="B18" s="219"/>
      <c r="C18" s="219"/>
      <c r="D18" s="219"/>
      <c r="E18" s="219"/>
      <c r="F18" s="219"/>
      <c r="G18" s="219"/>
      <c r="H18" s="220"/>
      <c r="I18" s="113">
        <v>12</v>
      </c>
      <c r="J18" s="16">
        <v>259603392</v>
      </c>
      <c r="K18" s="16">
        <v>257270400</v>
      </c>
    </row>
    <row r="19" spans="1:11" ht="13.5">
      <c r="A19" s="218" t="s">
        <v>164</v>
      </c>
      <c r="B19" s="219"/>
      <c r="C19" s="219"/>
      <c r="D19" s="219"/>
      <c r="E19" s="219"/>
      <c r="F19" s="219"/>
      <c r="G19" s="219"/>
      <c r="H19" s="220"/>
      <c r="I19" s="113">
        <v>13</v>
      </c>
      <c r="J19" s="16">
        <v>22563250</v>
      </c>
      <c r="K19" s="16">
        <v>21677376</v>
      </c>
    </row>
    <row r="20" spans="1:11" ht="13.5">
      <c r="A20" s="218" t="s">
        <v>11</v>
      </c>
      <c r="B20" s="219"/>
      <c r="C20" s="219"/>
      <c r="D20" s="219"/>
      <c r="E20" s="219"/>
      <c r="F20" s="219"/>
      <c r="G20" s="219"/>
      <c r="H20" s="220"/>
      <c r="I20" s="113">
        <v>14</v>
      </c>
      <c r="J20" s="16">
        <v>1709650</v>
      </c>
      <c r="K20" s="16">
        <v>1585868</v>
      </c>
    </row>
    <row r="21" spans="1:11" ht="13.5">
      <c r="A21" s="218" t="s">
        <v>12</v>
      </c>
      <c r="B21" s="219"/>
      <c r="C21" s="219"/>
      <c r="D21" s="219"/>
      <c r="E21" s="219"/>
      <c r="F21" s="219"/>
      <c r="G21" s="219"/>
      <c r="H21" s="220"/>
      <c r="I21" s="113">
        <v>15</v>
      </c>
      <c r="J21" s="16"/>
      <c r="K21" s="16"/>
    </row>
    <row r="22" spans="1:11" ht="13.5">
      <c r="A22" s="218" t="s">
        <v>53</v>
      </c>
      <c r="B22" s="219"/>
      <c r="C22" s="219"/>
      <c r="D22" s="219"/>
      <c r="E22" s="219"/>
      <c r="F22" s="219"/>
      <c r="G22" s="219"/>
      <c r="H22" s="220"/>
      <c r="I22" s="113">
        <v>16</v>
      </c>
      <c r="J22" s="16"/>
      <c r="K22" s="16"/>
    </row>
    <row r="23" spans="1:11" ht="13.5">
      <c r="A23" s="218" t="s">
        <v>54</v>
      </c>
      <c r="B23" s="219"/>
      <c r="C23" s="219"/>
      <c r="D23" s="219"/>
      <c r="E23" s="219"/>
      <c r="F23" s="219"/>
      <c r="G23" s="219"/>
      <c r="H23" s="220"/>
      <c r="I23" s="113">
        <v>17</v>
      </c>
      <c r="J23" s="16">
        <v>176192</v>
      </c>
      <c r="K23" s="133">
        <v>78762</v>
      </c>
    </row>
    <row r="24" spans="1:11" ht="13.5">
      <c r="A24" s="218" t="s">
        <v>55</v>
      </c>
      <c r="B24" s="219"/>
      <c r="C24" s="219"/>
      <c r="D24" s="219"/>
      <c r="E24" s="219"/>
      <c r="F24" s="219"/>
      <c r="G24" s="219"/>
      <c r="H24" s="220"/>
      <c r="I24" s="113">
        <v>18</v>
      </c>
      <c r="J24" s="16">
        <v>231298</v>
      </c>
      <c r="K24" s="133">
        <v>231298</v>
      </c>
    </row>
    <row r="25" spans="1:11" ht="13.5">
      <c r="A25" s="218" t="s">
        <v>56</v>
      </c>
      <c r="B25" s="219"/>
      <c r="C25" s="219"/>
      <c r="D25" s="219"/>
      <c r="E25" s="219"/>
      <c r="F25" s="219"/>
      <c r="G25" s="219"/>
      <c r="H25" s="220"/>
      <c r="I25" s="113">
        <v>19</v>
      </c>
      <c r="J25" s="16"/>
      <c r="K25" s="16"/>
    </row>
    <row r="26" spans="1:11" ht="13.5">
      <c r="A26" s="215" t="s">
        <v>147</v>
      </c>
      <c r="B26" s="216"/>
      <c r="C26" s="216"/>
      <c r="D26" s="216"/>
      <c r="E26" s="216"/>
      <c r="F26" s="216"/>
      <c r="G26" s="216"/>
      <c r="H26" s="217"/>
      <c r="I26" s="113">
        <v>20</v>
      </c>
      <c r="J26" s="17">
        <f>SUM(J27:J34)</f>
        <v>21215161</v>
      </c>
      <c r="K26" s="17">
        <f>SUM(K27:K34)</f>
        <v>13551567</v>
      </c>
    </row>
    <row r="27" spans="1:11" ht="13.5">
      <c r="A27" s="218" t="s">
        <v>57</v>
      </c>
      <c r="B27" s="219"/>
      <c r="C27" s="219"/>
      <c r="D27" s="219"/>
      <c r="E27" s="219"/>
      <c r="F27" s="219"/>
      <c r="G27" s="219"/>
      <c r="H27" s="220"/>
      <c r="I27" s="113">
        <v>21</v>
      </c>
      <c r="J27" s="16">
        <v>4877848</v>
      </c>
      <c r="K27" s="16">
        <v>4877848</v>
      </c>
    </row>
    <row r="28" spans="1:11" ht="13.5">
      <c r="A28" s="218" t="s">
        <v>58</v>
      </c>
      <c r="B28" s="219"/>
      <c r="C28" s="219"/>
      <c r="D28" s="219"/>
      <c r="E28" s="219"/>
      <c r="F28" s="219"/>
      <c r="G28" s="219"/>
      <c r="H28" s="220"/>
      <c r="I28" s="113">
        <v>22</v>
      </c>
      <c r="J28" s="16"/>
      <c r="K28" s="16"/>
    </row>
    <row r="29" spans="1:11" ht="13.5">
      <c r="A29" s="218" t="s">
        <v>59</v>
      </c>
      <c r="B29" s="219"/>
      <c r="C29" s="219"/>
      <c r="D29" s="219"/>
      <c r="E29" s="219"/>
      <c r="F29" s="219"/>
      <c r="G29" s="219"/>
      <c r="H29" s="220"/>
      <c r="I29" s="113">
        <v>23</v>
      </c>
      <c r="J29" s="16"/>
      <c r="K29" s="16"/>
    </row>
    <row r="30" spans="1:11" ht="13.5">
      <c r="A30" s="218" t="s">
        <v>64</v>
      </c>
      <c r="B30" s="219"/>
      <c r="C30" s="219"/>
      <c r="D30" s="219"/>
      <c r="E30" s="219"/>
      <c r="F30" s="219"/>
      <c r="G30" s="219"/>
      <c r="H30" s="220"/>
      <c r="I30" s="113">
        <v>24</v>
      </c>
      <c r="J30" s="16"/>
      <c r="K30" s="16"/>
    </row>
    <row r="31" spans="1:11" ht="13.5">
      <c r="A31" s="218" t="s">
        <v>65</v>
      </c>
      <c r="B31" s="219"/>
      <c r="C31" s="219"/>
      <c r="D31" s="219"/>
      <c r="E31" s="219"/>
      <c r="F31" s="219"/>
      <c r="G31" s="219"/>
      <c r="H31" s="220"/>
      <c r="I31" s="113">
        <v>25</v>
      </c>
      <c r="J31" s="16"/>
      <c r="K31" s="16"/>
    </row>
    <row r="32" spans="1:11" ht="13.5">
      <c r="A32" s="218" t="s">
        <v>66</v>
      </c>
      <c r="B32" s="219"/>
      <c r="C32" s="219"/>
      <c r="D32" s="219"/>
      <c r="E32" s="219"/>
      <c r="F32" s="219"/>
      <c r="G32" s="219"/>
      <c r="H32" s="220"/>
      <c r="I32" s="113">
        <v>26</v>
      </c>
      <c r="J32" s="16">
        <v>15298323</v>
      </c>
      <c r="K32" s="16">
        <v>7634729</v>
      </c>
    </row>
    <row r="33" spans="1:11" ht="13.5">
      <c r="A33" s="218" t="s">
        <v>60</v>
      </c>
      <c r="B33" s="219"/>
      <c r="C33" s="219"/>
      <c r="D33" s="219"/>
      <c r="E33" s="219"/>
      <c r="F33" s="219"/>
      <c r="G33" s="219"/>
      <c r="H33" s="220"/>
      <c r="I33" s="113">
        <v>27</v>
      </c>
      <c r="J33" s="16">
        <v>1038990</v>
      </c>
      <c r="K33" s="16">
        <v>1038990</v>
      </c>
    </row>
    <row r="34" spans="1:11" ht="13.5">
      <c r="A34" s="218" t="s">
        <v>140</v>
      </c>
      <c r="B34" s="219"/>
      <c r="C34" s="219"/>
      <c r="D34" s="219"/>
      <c r="E34" s="219"/>
      <c r="F34" s="219"/>
      <c r="G34" s="219"/>
      <c r="H34" s="220"/>
      <c r="I34" s="113">
        <v>28</v>
      </c>
      <c r="J34" s="16"/>
      <c r="K34" s="16"/>
    </row>
    <row r="35" spans="1:11" ht="13.5">
      <c r="A35" s="215" t="s">
        <v>141</v>
      </c>
      <c r="B35" s="216"/>
      <c r="C35" s="216"/>
      <c r="D35" s="216"/>
      <c r="E35" s="216"/>
      <c r="F35" s="216"/>
      <c r="G35" s="216"/>
      <c r="H35" s="217"/>
      <c r="I35" s="113">
        <v>29</v>
      </c>
      <c r="J35" s="120">
        <f>SUM(J36:J38)</f>
        <v>2995321</v>
      </c>
      <c r="K35" s="120">
        <f>SUM(K36:K38)</f>
        <v>2938374</v>
      </c>
    </row>
    <row r="36" spans="1:11" ht="13.5">
      <c r="A36" s="218" t="s">
        <v>61</v>
      </c>
      <c r="B36" s="219"/>
      <c r="C36" s="219"/>
      <c r="D36" s="219"/>
      <c r="E36" s="219"/>
      <c r="F36" s="219"/>
      <c r="G36" s="219"/>
      <c r="H36" s="220"/>
      <c r="I36" s="113">
        <v>30</v>
      </c>
      <c r="J36" s="16">
        <v>2617018</v>
      </c>
      <c r="K36" s="133">
        <v>2617018</v>
      </c>
    </row>
    <row r="37" spans="1:11" ht="13.5">
      <c r="A37" s="218" t="s">
        <v>62</v>
      </c>
      <c r="B37" s="219"/>
      <c r="C37" s="219"/>
      <c r="D37" s="219"/>
      <c r="E37" s="219"/>
      <c r="F37" s="219"/>
      <c r="G37" s="219"/>
      <c r="H37" s="220"/>
      <c r="I37" s="113">
        <v>31</v>
      </c>
      <c r="J37" s="124"/>
      <c r="K37" s="124"/>
    </row>
    <row r="38" spans="1:11" ht="13.5">
      <c r="A38" s="218" t="s">
        <v>63</v>
      </c>
      <c r="B38" s="219"/>
      <c r="C38" s="219"/>
      <c r="D38" s="219"/>
      <c r="E38" s="219"/>
      <c r="F38" s="219"/>
      <c r="G38" s="219"/>
      <c r="H38" s="220"/>
      <c r="I38" s="113">
        <v>32</v>
      </c>
      <c r="J38" s="16">
        <v>378303</v>
      </c>
      <c r="K38" s="16">
        <v>321356</v>
      </c>
    </row>
    <row r="39" spans="1:11" ht="13.5">
      <c r="A39" s="218" t="s">
        <v>142</v>
      </c>
      <c r="B39" s="219"/>
      <c r="C39" s="219"/>
      <c r="D39" s="219"/>
      <c r="E39" s="219"/>
      <c r="F39" s="219"/>
      <c r="G39" s="219"/>
      <c r="H39" s="220"/>
      <c r="I39" s="113">
        <v>33</v>
      </c>
      <c r="J39" s="16"/>
      <c r="K39" s="16"/>
    </row>
    <row r="40" spans="1:11" ht="13.5">
      <c r="A40" s="215" t="s">
        <v>275</v>
      </c>
      <c r="B40" s="216"/>
      <c r="C40" s="216"/>
      <c r="D40" s="216"/>
      <c r="E40" s="216"/>
      <c r="F40" s="216"/>
      <c r="G40" s="216"/>
      <c r="H40" s="217"/>
      <c r="I40" s="113">
        <v>34</v>
      </c>
      <c r="J40" s="17">
        <f>J41+J49+J56+J64</f>
        <v>44451207</v>
      </c>
      <c r="K40" s="17">
        <f>K41+K49+K56+K64</f>
        <v>56962960</v>
      </c>
    </row>
    <row r="41" spans="1:11" ht="13.5">
      <c r="A41" s="218" t="s">
        <v>81</v>
      </c>
      <c r="B41" s="219"/>
      <c r="C41" s="219"/>
      <c r="D41" s="219"/>
      <c r="E41" s="219"/>
      <c r="F41" s="219"/>
      <c r="G41" s="219"/>
      <c r="H41" s="220"/>
      <c r="I41" s="113">
        <v>35</v>
      </c>
      <c r="J41" s="18">
        <f>J42+J43+J44+J45+J46+J47+J48</f>
        <v>25290107</v>
      </c>
      <c r="K41" s="18">
        <f>K42+K43+K44+K45+K46+K47+K48</f>
        <v>30851723</v>
      </c>
    </row>
    <row r="42" spans="1:11" ht="13.5">
      <c r="A42" s="218" t="s">
        <v>93</v>
      </c>
      <c r="B42" s="219"/>
      <c r="C42" s="219"/>
      <c r="D42" s="219"/>
      <c r="E42" s="219"/>
      <c r="F42" s="219"/>
      <c r="G42" s="219"/>
      <c r="H42" s="220"/>
      <c r="I42" s="113">
        <v>36</v>
      </c>
      <c r="J42" s="16">
        <v>12809517</v>
      </c>
      <c r="K42" s="16">
        <v>15365885</v>
      </c>
    </row>
    <row r="43" spans="1:11" ht="13.5">
      <c r="A43" s="218" t="s">
        <v>94</v>
      </c>
      <c r="B43" s="219"/>
      <c r="C43" s="219"/>
      <c r="D43" s="219"/>
      <c r="E43" s="219"/>
      <c r="F43" s="219"/>
      <c r="G43" s="219"/>
      <c r="H43" s="220"/>
      <c r="I43" s="113">
        <v>37</v>
      </c>
      <c r="J43" s="16">
        <v>744981</v>
      </c>
      <c r="K43" s="16">
        <v>604823</v>
      </c>
    </row>
    <row r="44" spans="1:11" ht="13.5">
      <c r="A44" s="218" t="s">
        <v>67</v>
      </c>
      <c r="B44" s="219"/>
      <c r="C44" s="219"/>
      <c r="D44" s="219"/>
      <c r="E44" s="219"/>
      <c r="F44" s="219"/>
      <c r="G44" s="219"/>
      <c r="H44" s="220"/>
      <c r="I44" s="113">
        <v>38</v>
      </c>
      <c r="J44" s="16">
        <v>6404969</v>
      </c>
      <c r="K44" s="16">
        <v>8704185</v>
      </c>
    </row>
    <row r="45" spans="1:11" ht="13.5">
      <c r="A45" s="218" t="s">
        <v>68</v>
      </c>
      <c r="B45" s="219"/>
      <c r="C45" s="219"/>
      <c r="D45" s="219"/>
      <c r="E45" s="219"/>
      <c r="F45" s="219"/>
      <c r="G45" s="219"/>
      <c r="H45" s="220"/>
      <c r="I45" s="113">
        <v>39</v>
      </c>
      <c r="J45" s="16">
        <v>4764862</v>
      </c>
      <c r="K45" s="16">
        <v>5616810</v>
      </c>
    </row>
    <row r="46" spans="1:11" ht="13.5">
      <c r="A46" s="218" t="s">
        <v>69</v>
      </c>
      <c r="B46" s="219"/>
      <c r="C46" s="219"/>
      <c r="D46" s="219"/>
      <c r="E46" s="219"/>
      <c r="F46" s="219"/>
      <c r="G46" s="219"/>
      <c r="H46" s="220"/>
      <c r="I46" s="113">
        <v>40</v>
      </c>
      <c r="J46" s="16">
        <v>565778</v>
      </c>
      <c r="K46" s="16">
        <v>560020</v>
      </c>
    </row>
    <row r="47" spans="1:11" ht="13.5">
      <c r="A47" s="218" t="s">
        <v>70</v>
      </c>
      <c r="B47" s="219"/>
      <c r="C47" s="219"/>
      <c r="D47" s="219"/>
      <c r="E47" s="219"/>
      <c r="F47" s="219"/>
      <c r="G47" s="219"/>
      <c r="H47" s="220"/>
      <c r="I47" s="113">
        <v>41</v>
      </c>
      <c r="J47" s="16"/>
      <c r="K47" s="16"/>
    </row>
    <row r="48" spans="1:11" ht="13.5">
      <c r="A48" s="218" t="s">
        <v>71</v>
      </c>
      <c r="B48" s="219"/>
      <c r="C48" s="219"/>
      <c r="D48" s="219"/>
      <c r="E48" s="219"/>
      <c r="F48" s="219"/>
      <c r="G48" s="219"/>
      <c r="H48" s="220"/>
      <c r="I48" s="113">
        <v>42</v>
      </c>
      <c r="J48" s="16"/>
      <c r="K48" s="16"/>
    </row>
    <row r="49" spans="1:11" ht="13.5">
      <c r="A49" s="215" t="s">
        <v>82</v>
      </c>
      <c r="B49" s="216"/>
      <c r="C49" s="216"/>
      <c r="D49" s="216"/>
      <c r="E49" s="216"/>
      <c r="F49" s="216"/>
      <c r="G49" s="216"/>
      <c r="H49" s="217"/>
      <c r="I49" s="113">
        <v>43</v>
      </c>
      <c r="J49" s="17">
        <f>SUM(J50:J55)</f>
        <v>18285797</v>
      </c>
      <c r="K49" s="17">
        <f>SUM(K50:K55)</f>
        <v>22998259</v>
      </c>
    </row>
    <row r="50" spans="1:11" ht="13.5">
      <c r="A50" s="218" t="s">
        <v>152</v>
      </c>
      <c r="B50" s="219"/>
      <c r="C50" s="219"/>
      <c r="D50" s="219"/>
      <c r="E50" s="219"/>
      <c r="F50" s="219"/>
      <c r="G50" s="219"/>
      <c r="H50" s="220"/>
      <c r="I50" s="113">
        <v>44</v>
      </c>
      <c r="J50" s="16">
        <v>117507</v>
      </c>
      <c r="K50" s="16">
        <v>3728449</v>
      </c>
    </row>
    <row r="51" spans="1:11" ht="13.5">
      <c r="A51" s="218" t="s">
        <v>153</v>
      </c>
      <c r="B51" s="219"/>
      <c r="C51" s="219"/>
      <c r="D51" s="219"/>
      <c r="E51" s="219"/>
      <c r="F51" s="219"/>
      <c r="G51" s="219"/>
      <c r="H51" s="220"/>
      <c r="I51" s="113">
        <v>45</v>
      </c>
      <c r="J51" s="16">
        <v>9466717</v>
      </c>
      <c r="K51" s="16">
        <v>10503166</v>
      </c>
    </row>
    <row r="52" spans="1:11" ht="13.5">
      <c r="A52" s="218" t="s">
        <v>154</v>
      </c>
      <c r="B52" s="219"/>
      <c r="C52" s="219"/>
      <c r="D52" s="219"/>
      <c r="E52" s="219"/>
      <c r="F52" s="219"/>
      <c r="G52" s="219"/>
      <c r="H52" s="220"/>
      <c r="I52" s="113">
        <v>46</v>
      </c>
      <c r="J52" s="16"/>
      <c r="K52" s="16"/>
    </row>
    <row r="53" spans="1:11" ht="13.5">
      <c r="A53" s="218" t="s">
        <v>155</v>
      </c>
      <c r="B53" s="219"/>
      <c r="C53" s="219"/>
      <c r="D53" s="219"/>
      <c r="E53" s="219"/>
      <c r="F53" s="219"/>
      <c r="G53" s="219"/>
      <c r="H53" s="220"/>
      <c r="I53" s="113">
        <v>47</v>
      </c>
      <c r="J53" s="16">
        <v>80145</v>
      </c>
      <c r="K53" s="16">
        <v>67922</v>
      </c>
    </row>
    <row r="54" spans="1:11" ht="13.5">
      <c r="A54" s="218" t="s">
        <v>5</v>
      </c>
      <c r="B54" s="219"/>
      <c r="C54" s="219"/>
      <c r="D54" s="219"/>
      <c r="E54" s="219"/>
      <c r="F54" s="219"/>
      <c r="G54" s="219"/>
      <c r="H54" s="220"/>
      <c r="I54" s="113">
        <v>48</v>
      </c>
      <c r="J54" s="16">
        <v>8352476</v>
      </c>
      <c r="K54" s="16">
        <v>8246772</v>
      </c>
    </row>
    <row r="55" spans="1:11" ht="13.5">
      <c r="A55" s="218" t="s">
        <v>6</v>
      </c>
      <c r="B55" s="219"/>
      <c r="C55" s="219"/>
      <c r="D55" s="219"/>
      <c r="E55" s="219"/>
      <c r="F55" s="219"/>
      <c r="G55" s="219"/>
      <c r="H55" s="220"/>
      <c r="I55" s="113">
        <v>49</v>
      </c>
      <c r="J55" s="16">
        <v>268952</v>
      </c>
      <c r="K55" s="16">
        <v>451950</v>
      </c>
    </row>
    <row r="56" spans="1:11" ht="13.5">
      <c r="A56" s="215" t="s">
        <v>83</v>
      </c>
      <c r="B56" s="216"/>
      <c r="C56" s="216"/>
      <c r="D56" s="216"/>
      <c r="E56" s="216"/>
      <c r="F56" s="216"/>
      <c r="G56" s="216"/>
      <c r="H56" s="217"/>
      <c r="I56" s="113">
        <v>50</v>
      </c>
      <c r="J56" s="17">
        <f>SUM(J57:J63)</f>
        <v>218550</v>
      </c>
      <c r="K56" s="17">
        <f>SUM(K57:K63)</f>
        <v>215576</v>
      </c>
    </row>
    <row r="57" spans="1:11" ht="13.5">
      <c r="A57" s="218" t="s">
        <v>57</v>
      </c>
      <c r="B57" s="219"/>
      <c r="C57" s="219"/>
      <c r="D57" s="219"/>
      <c r="E57" s="219"/>
      <c r="F57" s="219"/>
      <c r="G57" s="219"/>
      <c r="H57" s="220"/>
      <c r="I57" s="113">
        <v>51</v>
      </c>
      <c r="J57" s="16"/>
      <c r="K57" s="16"/>
    </row>
    <row r="58" spans="1:11" ht="13.5">
      <c r="A58" s="218" t="s">
        <v>58</v>
      </c>
      <c r="B58" s="219"/>
      <c r="C58" s="219"/>
      <c r="D58" s="219"/>
      <c r="E58" s="219"/>
      <c r="F58" s="219"/>
      <c r="G58" s="219"/>
      <c r="H58" s="220"/>
      <c r="I58" s="113">
        <v>52</v>
      </c>
      <c r="J58" s="16"/>
      <c r="K58" s="16"/>
    </row>
    <row r="59" spans="1:11" ht="13.5">
      <c r="A59" s="218" t="s">
        <v>185</v>
      </c>
      <c r="B59" s="219"/>
      <c r="C59" s="219"/>
      <c r="D59" s="219"/>
      <c r="E59" s="219"/>
      <c r="F59" s="219"/>
      <c r="G59" s="219"/>
      <c r="H59" s="220"/>
      <c r="I59" s="113">
        <v>53</v>
      </c>
      <c r="J59" s="16"/>
      <c r="K59" s="16"/>
    </row>
    <row r="60" spans="1:11" ht="13.5">
      <c r="A60" s="218" t="s">
        <v>64</v>
      </c>
      <c r="B60" s="219"/>
      <c r="C60" s="219"/>
      <c r="D60" s="219"/>
      <c r="E60" s="219"/>
      <c r="F60" s="219"/>
      <c r="G60" s="219"/>
      <c r="H60" s="220"/>
      <c r="I60" s="113">
        <v>54</v>
      </c>
      <c r="J60" s="16"/>
      <c r="K60" s="16"/>
    </row>
    <row r="61" spans="1:11" ht="13.5">
      <c r="A61" s="218" t="s">
        <v>65</v>
      </c>
      <c r="B61" s="219"/>
      <c r="C61" s="219"/>
      <c r="D61" s="219"/>
      <c r="E61" s="219"/>
      <c r="F61" s="219"/>
      <c r="G61" s="219"/>
      <c r="H61" s="220"/>
      <c r="I61" s="113">
        <v>55</v>
      </c>
      <c r="J61" s="110"/>
      <c r="K61" s="16"/>
    </row>
    <row r="62" spans="1:11" ht="13.5">
      <c r="A62" s="218" t="s">
        <v>66</v>
      </c>
      <c r="B62" s="219"/>
      <c r="C62" s="219"/>
      <c r="D62" s="219"/>
      <c r="E62" s="219"/>
      <c r="F62" s="219"/>
      <c r="G62" s="219"/>
      <c r="H62" s="220"/>
      <c r="I62" s="113">
        <v>56</v>
      </c>
      <c r="J62" s="16">
        <v>218550</v>
      </c>
      <c r="K62" s="16">
        <v>215576</v>
      </c>
    </row>
    <row r="63" spans="1:11" ht="13.5">
      <c r="A63" s="218" t="s">
        <v>30</v>
      </c>
      <c r="B63" s="219"/>
      <c r="C63" s="219"/>
      <c r="D63" s="219"/>
      <c r="E63" s="219"/>
      <c r="F63" s="219"/>
      <c r="G63" s="219"/>
      <c r="H63" s="220"/>
      <c r="I63" s="113">
        <v>57</v>
      </c>
      <c r="J63" s="16"/>
      <c r="K63" s="16"/>
    </row>
    <row r="64" spans="1:11" ht="13.5">
      <c r="A64" s="215" t="s">
        <v>159</v>
      </c>
      <c r="B64" s="216"/>
      <c r="C64" s="216"/>
      <c r="D64" s="216"/>
      <c r="E64" s="216"/>
      <c r="F64" s="216"/>
      <c r="G64" s="216"/>
      <c r="H64" s="217"/>
      <c r="I64" s="113">
        <v>58</v>
      </c>
      <c r="J64" s="111">
        <v>656753</v>
      </c>
      <c r="K64" s="111">
        <v>2897402</v>
      </c>
    </row>
    <row r="65" spans="1:11" ht="13.5">
      <c r="A65" s="215" t="s">
        <v>37</v>
      </c>
      <c r="B65" s="216"/>
      <c r="C65" s="216"/>
      <c r="D65" s="216"/>
      <c r="E65" s="216"/>
      <c r="F65" s="216"/>
      <c r="G65" s="216"/>
      <c r="H65" s="217"/>
      <c r="I65" s="113">
        <v>59</v>
      </c>
      <c r="J65" s="111">
        <v>1002331</v>
      </c>
      <c r="K65" s="111">
        <v>784035</v>
      </c>
    </row>
    <row r="66" spans="1:11" ht="13.5">
      <c r="A66" s="215" t="s">
        <v>291</v>
      </c>
      <c r="B66" s="216"/>
      <c r="C66" s="216"/>
      <c r="D66" s="216"/>
      <c r="E66" s="216"/>
      <c r="F66" s="216"/>
      <c r="G66" s="216"/>
      <c r="H66" s="217"/>
      <c r="I66" s="113">
        <v>60</v>
      </c>
      <c r="J66" s="17">
        <f>J7+J8+J40+J65</f>
        <v>427739468</v>
      </c>
      <c r="K66" s="17">
        <f>K7+K8+K40+K65</f>
        <v>428970939</v>
      </c>
    </row>
    <row r="67" spans="1:11" ht="13.5">
      <c r="A67" s="221" t="s">
        <v>72</v>
      </c>
      <c r="B67" s="222"/>
      <c r="C67" s="222"/>
      <c r="D67" s="222"/>
      <c r="E67" s="222"/>
      <c r="F67" s="222"/>
      <c r="G67" s="222"/>
      <c r="H67" s="223"/>
      <c r="I67" s="122">
        <v>61</v>
      </c>
      <c r="J67" s="127">
        <v>6012259</v>
      </c>
      <c r="K67" s="125">
        <v>9767074</v>
      </c>
    </row>
    <row r="68" spans="1:11" ht="13.5">
      <c r="A68" s="224" t="s">
        <v>39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3.5">
      <c r="A69" s="212" t="s">
        <v>292</v>
      </c>
      <c r="B69" s="213"/>
      <c r="C69" s="213"/>
      <c r="D69" s="213"/>
      <c r="E69" s="213"/>
      <c r="F69" s="213"/>
      <c r="G69" s="213"/>
      <c r="H69" s="214"/>
      <c r="I69" s="25">
        <v>62</v>
      </c>
      <c r="J69" s="126">
        <f>J70+J71+J72+J78+J79+J82+J85</f>
        <v>187102743</v>
      </c>
      <c r="K69" s="14">
        <f>K70+K71+K72+K78+K79+K82+K85</f>
        <v>204511639</v>
      </c>
    </row>
    <row r="70" spans="1:11" ht="13.5">
      <c r="A70" s="218" t="s">
        <v>106</v>
      </c>
      <c r="B70" s="219"/>
      <c r="C70" s="219"/>
      <c r="D70" s="219"/>
      <c r="E70" s="219"/>
      <c r="F70" s="219"/>
      <c r="G70" s="219"/>
      <c r="H70" s="220"/>
      <c r="I70" s="15">
        <v>63</v>
      </c>
      <c r="J70" s="119">
        <v>22208070</v>
      </c>
      <c r="K70" s="16">
        <v>41066860</v>
      </c>
    </row>
    <row r="71" spans="1:11" ht="13.5">
      <c r="A71" s="218" t="s">
        <v>107</v>
      </c>
      <c r="B71" s="219"/>
      <c r="C71" s="219"/>
      <c r="D71" s="219"/>
      <c r="E71" s="219"/>
      <c r="F71" s="219"/>
      <c r="G71" s="219"/>
      <c r="H71" s="220"/>
      <c r="I71" s="15">
        <v>64</v>
      </c>
      <c r="J71" s="119">
        <v>22162309</v>
      </c>
      <c r="K71" s="16">
        <v>1555445</v>
      </c>
    </row>
    <row r="72" spans="1:11" ht="13.5">
      <c r="A72" s="218" t="s">
        <v>108</v>
      </c>
      <c r="B72" s="219"/>
      <c r="C72" s="219"/>
      <c r="D72" s="219"/>
      <c r="E72" s="219"/>
      <c r="F72" s="219"/>
      <c r="G72" s="219"/>
      <c r="H72" s="220"/>
      <c r="I72" s="15">
        <v>65</v>
      </c>
      <c r="J72" s="118">
        <f>J73+J74-J75+J77</f>
        <v>0</v>
      </c>
      <c r="K72" s="18">
        <f>K73+K74-K75+K77</f>
        <v>0</v>
      </c>
    </row>
    <row r="73" spans="1:11" ht="13.5">
      <c r="A73" s="218" t="s">
        <v>109</v>
      </c>
      <c r="B73" s="219"/>
      <c r="C73" s="219"/>
      <c r="D73" s="219"/>
      <c r="E73" s="219"/>
      <c r="F73" s="219"/>
      <c r="G73" s="219"/>
      <c r="H73" s="220"/>
      <c r="I73" s="15">
        <v>66</v>
      </c>
      <c r="J73" s="119"/>
      <c r="K73" s="16"/>
    </row>
    <row r="74" spans="1:11" ht="13.5">
      <c r="A74" s="218" t="s">
        <v>110</v>
      </c>
      <c r="B74" s="219"/>
      <c r="C74" s="219"/>
      <c r="D74" s="219"/>
      <c r="E74" s="219"/>
      <c r="F74" s="219"/>
      <c r="G74" s="219"/>
      <c r="H74" s="220"/>
      <c r="I74" s="15">
        <v>67</v>
      </c>
      <c r="J74" s="119">
        <v>1836530</v>
      </c>
      <c r="K74" s="16">
        <v>1836530</v>
      </c>
    </row>
    <row r="75" spans="1:11" ht="13.5">
      <c r="A75" s="218" t="s">
        <v>99</v>
      </c>
      <c r="B75" s="219"/>
      <c r="C75" s="219"/>
      <c r="D75" s="219"/>
      <c r="E75" s="219"/>
      <c r="F75" s="219"/>
      <c r="G75" s="219"/>
      <c r="H75" s="220"/>
      <c r="I75" s="15">
        <v>68</v>
      </c>
      <c r="J75" s="119">
        <v>1836530</v>
      </c>
      <c r="K75" s="16">
        <v>1836530</v>
      </c>
    </row>
    <row r="76" spans="1:11" ht="13.5">
      <c r="A76" s="218" t="s">
        <v>100</v>
      </c>
      <c r="B76" s="219"/>
      <c r="C76" s="219"/>
      <c r="D76" s="219"/>
      <c r="E76" s="219"/>
      <c r="F76" s="219"/>
      <c r="G76" s="219"/>
      <c r="H76" s="220"/>
      <c r="I76" s="15">
        <v>69</v>
      </c>
      <c r="J76" s="119"/>
      <c r="K76" s="16"/>
    </row>
    <row r="77" spans="1:11" ht="13.5">
      <c r="A77" s="218" t="s">
        <v>101</v>
      </c>
      <c r="B77" s="219"/>
      <c r="C77" s="219"/>
      <c r="D77" s="219"/>
      <c r="E77" s="219"/>
      <c r="F77" s="219"/>
      <c r="G77" s="219"/>
      <c r="H77" s="220"/>
      <c r="I77" s="15">
        <v>70</v>
      </c>
      <c r="J77" s="119"/>
      <c r="K77" s="16"/>
    </row>
    <row r="78" spans="1:11" ht="13.5">
      <c r="A78" s="218" t="s">
        <v>102</v>
      </c>
      <c r="B78" s="219"/>
      <c r="C78" s="219"/>
      <c r="D78" s="219"/>
      <c r="E78" s="219"/>
      <c r="F78" s="219"/>
      <c r="G78" s="219"/>
      <c r="H78" s="220"/>
      <c r="I78" s="15">
        <v>71</v>
      </c>
      <c r="J78" s="119">
        <v>168978039</v>
      </c>
      <c r="K78" s="16">
        <v>167826861</v>
      </c>
    </row>
    <row r="79" spans="1:11" ht="13.5">
      <c r="A79" s="218" t="s">
        <v>183</v>
      </c>
      <c r="B79" s="219"/>
      <c r="C79" s="219"/>
      <c r="D79" s="219"/>
      <c r="E79" s="219"/>
      <c r="F79" s="219"/>
      <c r="G79" s="219"/>
      <c r="H79" s="220"/>
      <c r="I79" s="15">
        <v>72</v>
      </c>
      <c r="J79" s="118">
        <f>J80-J81</f>
        <v>2807751</v>
      </c>
      <c r="K79" s="18">
        <f>K80-K81</f>
        <v>1403875</v>
      </c>
    </row>
    <row r="80" spans="1:11" ht="13.5">
      <c r="A80" s="227" t="s">
        <v>126</v>
      </c>
      <c r="B80" s="228"/>
      <c r="C80" s="228"/>
      <c r="D80" s="228"/>
      <c r="E80" s="228"/>
      <c r="F80" s="228"/>
      <c r="G80" s="228"/>
      <c r="H80" s="229"/>
      <c r="I80" s="15">
        <v>73</v>
      </c>
      <c r="J80" s="119">
        <v>2807751</v>
      </c>
      <c r="K80" s="16">
        <v>1403875</v>
      </c>
    </row>
    <row r="81" spans="1:11" ht="13.5">
      <c r="A81" s="227" t="s">
        <v>127</v>
      </c>
      <c r="B81" s="228"/>
      <c r="C81" s="228"/>
      <c r="D81" s="228"/>
      <c r="E81" s="228"/>
      <c r="F81" s="228"/>
      <c r="G81" s="228"/>
      <c r="H81" s="229"/>
      <c r="I81" s="15">
        <v>74</v>
      </c>
      <c r="J81" s="119"/>
      <c r="K81" s="16"/>
    </row>
    <row r="82" spans="1:11" ht="13.5">
      <c r="A82" s="218" t="s">
        <v>184</v>
      </c>
      <c r="B82" s="219"/>
      <c r="C82" s="219"/>
      <c r="D82" s="219"/>
      <c r="E82" s="219"/>
      <c r="F82" s="219"/>
      <c r="G82" s="219"/>
      <c r="H82" s="220"/>
      <c r="I82" s="15">
        <v>75</v>
      </c>
      <c r="J82" s="118">
        <f>J83-J84</f>
        <v>-29053426</v>
      </c>
      <c r="K82" s="18">
        <f>K83-K84</f>
        <v>-7341402</v>
      </c>
    </row>
    <row r="83" spans="1:11" ht="13.5">
      <c r="A83" s="227" t="s">
        <v>128</v>
      </c>
      <c r="B83" s="228"/>
      <c r="C83" s="228"/>
      <c r="D83" s="228"/>
      <c r="E83" s="228"/>
      <c r="F83" s="228"/>
      <c r="G83" s="228"/>
      <c r="H83" s="229"/>
      <c r="I83" s="15">
        <v>76</v>
      </c>
      <c r="J83" s="119"/>
      <c r="K83" s="16"/>
    </row>
    <row r="84" spans="1:11" ht="13.5">
      <c r="A84" s="227" t="s">
        <v>129</v>
      </c>
      <c r="B84" s="228"/>
      <c r="C84" s="228"/>
      <c r="D84" s="228"/>
      <c r="E84" s="228"/>
      <c r="F84" s="228"/>
      <c r="G84" s="228"/>
      <c r="H84" s="229"/>
      <c r="I84" s="15">
        <v>77</v>
      </c>
      <c r="J84" s="119">
        <v>29053426</v>
      </c>
      <c r="K84" s="16">
        <v>7341402</v>
      </c>
    </row>
    <row r="85" spans="1:11" ht="13.5">
      <c r="A85" s="218" t="s">
        <v>130</v>
      </c>
      <c r="B85" s="219"/>
      <c r="C85" s="219"/>
      <c r="D85" s="219"/>
      <c r="E85" s="219"/>
      <c r="F85" s="219"/>
      <c r="G85" s="219"/>
      <c r="H85" s="220"/>
      <c r="I85" s="15">
        <v>78</v>
      </c>
      <c r="J85" s="119"/>
      <c r="K85" s="16"/>
    </row>
    <row r="86" spans="1:11" ht="13.5">
      <c r="A86" s="215" t="s">
        <v>293</v>
      </c>
      <c r="B86" s="216"/>
      <c r="C86" s="216"/>
      <c r="D86" s="216"/>
      <c r="E86" s="216"/>
      <c r="F86" s="216"/>
      <c r="G86" s="216"/>
      <c r="H86" s="217"/>
      <c r="I86" s="15">
        <v>79</v>
      </c>
      <c r="J86" s="117">
        <f>SUM(J87:J89)</f>
        <v>0</v>
      </c>
      <c r="K86" s="17">
        <f>SUM(K87:K89)</f>
        <v>0</v>
      </c>
    </row>
    <row r="87" spans="1:11" ht="13.5">
      <c r="A87" s="218" t="s">
        <v>95</v>
      </c>
      <c r="B87" s="219"/>
      <c r="C87" s="219"/>
      <c r="D87" s="219"/>
      <c r="E87" s="219"/>
      <c r="F87" s="219"/>
      <c r="G87" s="219"/>
      <c r="H87" s="220"/>
      <c r="I87" s="15">
        <v>80</v>
      </c>
      <c r="J87" s="119"/>
      <c r="K87" s="16"/>
    </row>
    <row r="88" spans="1:11" ht="13.5">
      <c r="A88" s="218" t="s">
        <v>96</v>
      </c>
      <c r="B88" s="219"/>
      <c r="C88" s="219"/>
      <c r="D88" s="219"/>
      <c r="E88" s="219"/>
      <c r="F88" s="219"/>
      <c r="G88" s="219"/>
      <c r="H88" s="220"/>
      <c r="I88" s="15">
        <v>81</v>
      </c>
      <c r="J88" s="119"/>
      <c r="K88" s="16"/>
    </row>
    <row r="89" spans="1:11" ht="13.5">
      <c r="A89" s="218" t="s">
        <v>97</v>
      </c>
      <c r="B89" s="219"/>
      <c r="C89" s="219"/>
      <c r="D89" s="219"/>
      <c r="E89" s="219"/>
      <c r="F89" s="219"/>
      <c r="G89" s="219"/>
      <c r="H89" s="220"/>
      <c r="I89" s="15">
        <v>82</v>
      </c>
      <c r="J89" s="119"/>
      <c r="K89" s="16"/>
    </row>
    <row r="90" spans="1:11" ht="13.5">
      <c r="A90" s="215" t="s">
        <v>294</v>
      </c>
      <c r="B90" s="216"/>
      <c r="C90" s="216"/>
      <c r="D90" s="216"/>
      <c r="E90" s="216"/>
      <c r="F90" s="216"/>
      <c r="G90" s="216"/>
      <c r="H90" s="217"/>
      <c r="I90" s="15">
        <v>83</v>
      </c>
      <c r="J90" s="117">
        <f>SUM(J91:J99)</f>
        <v>101603268</v>
      </c>
      <c r="K90" s="17">
        <f>SUM(K91:K99)</f>
        <v>118457106</v>
      </c>
    </row>
    <row r="91" spans="1:11" ht="13.5">
      <c r="A91" s="218" t="s">
        <v>98</v>
      </c>
      <c r="B91" s="219"/>
      <c r="C91" s="219"/>
      <c r="D91" s="219"/>
      <c r="E91" s="219"/>
      <c r="F91" s="219"/>
      <c r="G91" s="219"/>
      <c r="H91" s="220"/>
      <c r="I91" s="15">
        <v>84</v>
      </c>
      <c r="J91" s="119"/>
      <c r="K91" s="16"/>
    </row>
    <row r="92" spans="1:11" ht="13.5">
      <c r="A92" s="218" t="s">
        <v>186</v>
      </c>
      <c r="B92" s="219"/>
      <c r="C92" s="219"/>
      <c r="D92" s="219"/>
      <c r="E92" s="219"/>
      <c r="F92" s="219"/>
      <c r="G92" s="219"/>
      <c r="H92" s="220"/>
      <c r="I92" s="15">
        <v>85</v>
      </c>
      <c r="J92" s="119"/>
      <c r="K92" s="16"/>
    </row>
    <row r="93" spans="1:11" ht="13.5">
      <c r="A93" s="218" t="s">
        <v>0</v>
      </c>
      <c r="B93" s="219"/>
      <c r="C93" s="219"/>
      <c r="D93" s="219"/>
      <c r="E93" s="219"/>
      <c r="F93" s="219"/>
      <c r="G93" s="219"/>
      <c r="H93" s="220"/>
      <c r="I93" s="15">
        <v>86</v>
      </c>
      <c r="J93" s="119">
        <v>60588337</v>
      </c>
      <c r="K93" s="133">
        <v>81566346</v>
      </c>
    </row>
    <row r="94" spans="1:11" ht="13.5">
      <c r="A94" s="218" t="s">
        <v>187</v>
      </c>
      <c r="B94" s="219"/>
      <c r="C94" s="219"/>
      <c r="D94" s="219"/>
      <c r="E94" s="219"/>
      <c r="F94" s="219"/>
      <c r="G94" s="219"/>
      <c r="H94" s="220"/>
      <c r="I94" s="15">
        <v>87</v>
      </c>
      <c r="J94" s="119"/>
      <c r="K94" s="133"/>
    </row>
    <row r="95" spans="1:11" ht="13.5">
      <c r="A95" s="218" t="s">
        <v>188</v>
      </c>
      <c r="B95" s="219"/>
      <c r="C95" s="219"/>
      <c r="D95" s="219"/>
      <c r="E95" s="219"/>
      <c r="F95" s="219"/>
      <c r="G95" s="219"/>
      <c r="H95" s="220"/>
      <c r="I95" s="15">
        <v>88</v>
      </c>
      <c r="J95" s="119">
        <v>3728264</v>
      </c>
      <c r="K95" s="133">
        <v>50717</v>
      </c>
    </row>
    <row r="96" spans="1:11" ht="13.5">
      <c r="A96" s="218" t="s">
        <v>189</v>
      </c>
      <c r="B96" s="219"/>
      <c r="C96" s="219"/>
      <c r="D96" s="219"/>
      <c r="E96" s="219"/>
      <c r="F96" s="219"/>
      <c r="G96" s="219"/>
      <c r="H96" s="220"/>
      <c r="I96" s="15">
        <v>89</v>
      </c>
      <c r="J96" s="119"/>
      <c r="K96" s="133"/>
    </row>
    <row r="97" spans="1:11" ht="13.5">
      <c r="A97" s="218" t="s">
        <v>75</v>
      </c>
      <c r="B97" s="219"/>
      <c r="C97" s="219"/>
      <c r="D97" s="219"/>
      <c r="E97" s="219"/>
      <c r="F97" s="219"/>
      <c r="G97" s="219"/>
      <c r="H97" s="220"/>
      <c r="I97" s="15">
        <v>90</v>
      </c>
      <c r="J97" s="119"/>
      <c r="K97" s="133"/>
    </row>
    <row r="98" spans="1:11" ht="13.5">
      <c r="A98" s="218" t="s">
        <v>73</v>
      </c>
      <c r="B98" s="219"/>
      <c r="C98" s="219"/>
      <c r="D98" s="219"/>
      <c r="E98" s="219"/>
      <c r="F98" s="219"/>
      <c r="G98" s="219"/>
      <c r="H98" s="220"/>
      <c r="I98" s="15">
        <v>91</v>
      </c>
      <c r="J98" s="119">
        <v>193927</v>
      </c>
      <c r="K98" s="133"/>
    </row>
    <row r="99" spans="1:11" ht="13.5">
      <c r="A99" s="218" t="s">
        <v>74</v>
      </c>
      <c r="B99" s="219"/>
      <c r="C99" s="219"/>
      <c r="D99" s="219"/>
      <c r="E99" s="219"/>
      <c r="F99" s="219"/>
      <c r="G99" s="219"/>
      <c r="H99" s="220"/>
      <c r="I99" s="15">
        <v>92</v>
      </c>
      <c r="J99" s="119">
        <v>37092740</v>
      </c>
      <c r="K99" s="16">
        <v>36840043</v>
      </c>
    </row>
    <row r="100" spans="1:11" ht="13.5">
      <c r="A100" s="215" t="s">
        <v>295</v>
      </c>
      <c r="B100" s="216"/>
      <c r="C100" s="216"/>
      <c r="D100" s="216"/>
      <c r="E100" s="216"/>
      <c r="F100" s="216"/>
      <c r="G100" s="216"/>
      <c r="H100" s="217"/>
      <c r="I100" s="15">
        <v>93</v>
      </c>
      <c r="J100" s="117">
        <f>SUM(J101:J112)</f>
        <v>138270076</v>
      </c>
      <c r="K100" s="17">
        <f>SUM(K101:K112)</f>
        <v>104790151</v>
      </c>
    </row>
    <row r="101" spans="1:11" ht="13.5">
      <c r="A101" s="218" t="s">
        <v>98</v>
      </c>
      <c r="B101" s="219"/>
      <c r="C101" s="219"/>
      <c r="D101" s="219"/>
      <c r="E101" s="219"/>
      <c r="F101" s="219"/>
      <c r="G101" s="219"/>
      <c r="H101" s="220"/>
      <c r="I101" s="15">
        <v>94</v>
      </c>
      <c r="J101" s="119">
        <v>6977400</v>
      </c>
      <c r="K101" s="16">
        <v>13048233</v>
      </c>
    </row>
    <row r="102" spans="1:11" ht="13.5">
      <c r="A102" s="218" t="s">
        <v>186</v>
      </c>
      <c r="B102" s="219"/>
      <c r="C102" s="219"/>
      <c r="D102" s="219"/>
      <c r="E102" s="219"/>
      <c r="F102" s="219"/>
      <c r="G102" s="219"/>
      <c r="H102" s="220"/>
      <c r="I102" s="15">
        <v>95</v>
      </c>
      <c r="J102" s="119">
        <v>7238014</v>
      </c>
      <c r="K102" s="16">
        <v>12497449</v>
      </c>
    </row>
    <row r="103" spans="1:11" ht="13.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5">
        <v>96</v>
      </c>
      <c r="J103" s="119">
        <v>55442642</v>
      </c>
      <c r="K103" s="16">
        <v>16647159</v>
      </c>
    </row>
    <row r="104" spans="1:11" ht="13.5">
      <c r="A104" s="218" t="s">
        <v>187</v>
      </c>
      <c r="B104" s="219"/>
      <c r="C104" s="219"/>
      <c r="D104" s="219"/>
      <c r="E104" s="219"/>
      <c r="F104" s="219"/>
      <c r="G104" s="219"/>
      <c r="H104" s="220"/>
      <c r="I104" s="15">
        <v>97</v>
      </c>
      <c r="J104" s="119">
        <v>1173280</v>
      </c>
      <c r="K104" s="16">
        <v>999436</v>
      </c>
    </row>
    <row r="105" spans="1:11" ht="13.5">
      <c r="A105" s="218" t="s">
        <v>188</v>
      </c>
      <c r="B105" s="219"/>
      <c r="C105" s="219"/>
      <c r="D105" s="219"/>
      <c r="E105" s="219"/>
      <c r="F105" s="219"/>
      <c r="G105" s="219"/>
      <c r="H105" s="220"/>
      <c r="I105" s="15">
        <v>98</v>
      </c>
      <c r="J105" s="119">
        <v>47297760</v>
      </c>
      <c r="K105" s="16">
        <v>42779160</v>
      </c>
    </row>
    <row r="106" spans="1:11" ht="13.5">
      <c r="A106" s="218" t="s">
        <v>189</v>
      </c>
      <c r="B106" s="219"/>
      <c r="C106" s="219"/>
      <c r="D106" s="219"/>
      <c r="E106" s="219"/>
      <c r="F106" s="219"/>
      <c r="G106" s="219"/>
      <c r="H106" s="220"/>
      <c r="I106" s="15">
        <v>99</v>
      </c>
      <c r="J106" s="119"/>
      <c r="K106" s="16"/>
    </row>
    <row r="107" spans="1:11" ht="13.5">
      <c r="A107" s="218" t="s">
        <v>75</v>
      </c>
      <c r="B107" s="219"/>
      <c r="C107" s="219"/>
      <c r="D107" s="219"/>
      <c r="E107" s="219"/>
      <c r="F107" s="219"/>
      <c r="G107" s="219"/>
      <c r="H107" s="220"/>
      <c r="I107" s="15">
        <v>100</v>
      </c>
      <c r="J107" s="119"/>
      <c r="K107" s="16"/>
    </row>
    <row r="108" spans="1:11" ht="13.5">
      <c r="A108" s="218" t="s">
        <v>76</v>
      </c>
      <c r="B108" s="219"/>
      <c r="C108" s="219"/>
      <c r="D108" s="219"/>
      <c r="E108" s="219"/>
      <c r="F108" s="219"/>
      <c r="G108" s="219"/>
      <c r="H108" s="220"/>
      <c r="I108" s="15">
        <v>101</v>
      </c>
      <c r="J108" s="119">
        <v>5125126</v>
      </c>
      <c r="K108" s="133">
        <v>4601494</v>
      </c>
    </row>
    <row r="109" spans="1:11" ht="13.5">
      <c r="A109" s="218" t="s">
        <v>77</v>
      </c>
      <c r="B109" s="219"/>
      <c r="C109" s="219"/>
      <c r="D109" s="219"/>
      <c r="E109" s="219"/>
      <c r="F109" s="219"/>
      <c r="G109" s="219"/>
      <c r="H109" s="220"/>
      <c r="I109" s="113">
        <v>102</v>
      </c>
      <c r="J109" s="119">
        <v>11408720</v>
      </c>
      <c r="K109" s="133">
        <v>10600220</v>
      </c>
    </row>
    <row r="110" spans="1:11" ht="13.5">
      <c r="A110" s="218" t="s">
        <v>80</v>
      </c>
      <c r="B110" s="219"/>
      <c r="C110" s="219"/>
      <c r="D110" s="219"/>
      <c r="E110" s="219"/>
      <c r="F110" s="219"/>
      <c r="G110" s="219"/>
      <c r="H110" s="220"/>
      <c r="I110" s="15">
        <v>103</v>
      </c>
      <c r="J110" s="119"/>
      <c r="K110" s="16"/>
    </row>
    <row r="111" spans="1:11" ht="13.5">
      <c r="A111" s="218" t="s">
        <v>78</v>
      </c>
      <c r="B111" s="219"/>
      <c r="C111" s="219"/>
      <c r="D111" s="219"/>
      <c r="E111" s="219"/>
      <c r="F111" s="219"/>
      <c r="G111" s="219"/>
      <c r="H111" s="220"/>
      <c r="I111" s="15">
        <v>104</v>
      </c>
      <c r="J111" s="119"/>
      <c r="K111" s="16"/>
    </row>
    <row r="112" spans="1:11" ht="13.5">
      <c r="A112" s="218" t="s">
        <v>79</v>
      </c>
      <c r="B112" s="219"/>
      <c r="C112" s="219"/>
      <c r="D112" s="219"/>
      <c r="E112" s="219"/>
      <c r="F112" s="219"/>
      <c r="G112" s="219"/>
      <c r="H112" s="220"/>
      <c r="I112" s="15">
        <v>105</v>
      </c>
      <c r="J112" s="119">
        <v>3607134</v>
      </c>
      <c r="K112" s="16">
        <v>3617000</v>
      </c>
    </row>
    <row r="113" spans="1:11" ht="13.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5">
        <v>106</v>
      </c>
      <c r="J113" s="134">
        <v>763381</v>
      </c>
      <c r="K113" s="111">
        <v>1212043</v>
      </c>
    </row>
    <row r="114" spans="1:11" ht="13.5">
      <c r="A114" s="215" t="s">
        <v>296</v>
      </c>
      <c r="B114" s="216"/>
      <c r="C114" s="216"/>
      <c r="D114" s="216"/>
      <c r="E114" s="216"/>
      <c r="F114" s="216"/>
      <c r="G114" s="216"/>
      <c r="H114" s="217"/>
      <c r="I114" s="15">
        <v>107</v>
      </c>
      <c r="J114" s="117">
        <f>J69+J86+J90+J100+J113</f>
        <v>427739468</v>
      </c>
      <c r="K114" s="17">
        <f>K69+K86+K90+K100+K113</f>
        <v>428970939</v>
      </c>
    </row>
    <row r="115" spans="1:11" ht="13.5">
      <c r="A115" s="238" t="s">
        <v>38</v>
      </c>
      <c r="B115" s="239"/>
      <c r="C115" s="239"/>
      <c r="D115" s="239"/>
      <c r="E115" s="239"/>
      <c r="F115" s="239"/>
      <c r="G115" s="239"/>
      <c r="H115" s="240"/>
      <c r="I115" s="20">
        <v>108</v>
      </c>
      <c r="J115" s="135">
        <v>6012259</v>
      </c>
      <c r="K115" s="127">
        <v>9767074</v>
      </c>
    </row>
    <row r="116" spans="1:11" ht="13.5">
      <c r="A116" s="241" t="s">
        <v>297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3.5">
      <c r="A117" s="212" t="s">
        <v>143</v>
      </c>
      <c r="B117" s="213"/>
      <c r="C117" s="213"/>
      <c r="D117" s="213"/>
      <c r="E117" s="213"/>
      <c r="F117" s="213"/>
      <c r="G117" s="213"/>
      <c r="H117" s="213"/>
      <c r="I117" s="245"/>
      <c r="J117" s="245"/>
      <c r="K117" s="246"/>
    </row>
    <row r="118" spans="1:11" ht="13.5">
      <c r="A118" s="218" t="s">
        <v>3</v>
      </c>
      <c r="B118" s="219"/>
      <c r="C118" s="219"/>
      <c r="D118" s="219"/>
      <c r="E118" s="219"/>
      <c r="F118" s="219"/>
      <c r="G118" s="219"/>
      <c r="H118" s="220"/>
      <c r="I118" s="15">
        <v>109</v>
      </c>
      <c r="J118" s="16">
        <f>J69</f>
        <v>187102743</v>
      </c>
      <c r="K118" s="16">
        <f>K69</f>
        <v>204511639</v>
      </c>
    </row>
    <row r="119" spans="1:11" ht="13.5">
      <c r="A119" s="230" t="s">
        <v>4</v>
      </c>
      <c r="B119" s="231"/>
      <c r="C119" s="231"/>
      <c r="D119" s="231"/>
      <c r="E119" s="231"/>
      <c r="F119" s="231"/>
      <c r="G119" s="231"/>
      <c r="H119" s="232"/>
      <c r="I119" s="27">
        <v>110</v>
      </c>
      <c r="J119" s="24"/>
      <c r="K119" s="24"/>
    </row>
    <row r="120" spans="1:11" ht="13.5">
      <c r="A120" s="233" t="s">
        <v>247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5"/>
    </row>
    <row r="121" spans="1:11" ht="13.5">
      <c r="A121" s="236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</row>
    <row r="122" spans="10:11" ht="12.75">
      <c r="J122" s="10"/>
      <c r="K122" s="10"/>
    </row>
    <row r="123" spans="10:11" ht="12.75">
      <c r="J123" s="10"/>
      <c r="K123" s="1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2:K77 J79:K84 J86:K115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11.421875" style="3" customWidth="1"/>
    <col min="2" max="4" width="9.140625" style="3" customWidth="1"/>
    <col min="5" max="5" width="6.57421875" style="3" customWidth="1"/>
    <col min="6" max="6" width="9.140625" style="3" customWidth="1"/>
    <col min="7" max="7" width="6.421875" style="3" customWidth="1"/>
    <col min="8" max="8" width="6.28125" style="3" customWidth="1"/>
    <col min="9" max="9" width="9.140625" style="9" customWidth="1"/>
    <col min="10" max="10" width="13.28125" style="9" bestFit="1" customWidth="1"/>
    <col min="11" max="11" width="13.421875" style="9" customWidth="1"/>
    <col min="12" max="12" width="14.28125" style="9" customWidth="1"/>
    <col min="13" max="13" width="13.7109375" style="9" customWidth="1"/>
    <col min="14" max="14" width="14.140625" style="3" customWidth="1"/>
    <col min="15" max="15" width="13.28125" style="3" customWidth="1"/>
    <col min="16" max="16384" width="9.140625" style="3" customWidth="1"/>
  </cols>
  <sheetData>
    <row r="1" spans="1:13" ht="12.75" customHeight="1">
      <c r="A1" s="199" t="s">
        <v>117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57" t="s">
        <v>301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48" t="s">
        <v>268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7">
      <c r="A4" s="247" t="s">
        <v>40</v>
      </c>
      <c r="B4" s="247"/>
      <c r="C4" s="247"/>
      <c r="D4" s="247"/>
      <c r="E4" s="247"/>
      <c r="F4" s="247"/>
      <c r="G4" s="247"/>
      <c r="H4" s="247"/>
      <c r="I4" s="13" t="s">
        <v>274</v>
      </c>
      <c r="J4" s="247" t="s">
        <v>254</v>
      </c>
      <c r="K4" s="247"/>
      <c r="L4" s="247" t="s">
        <v>255</v>
      </c>
      <c r="M4" s="247"/>
    </row>
    <row r="5" spans="1:13" ht="27">
      <c r="A5" s="247"/>
      <c r="B5" s="247"/>
      <c r="C5" s="247"/>
      <c r="D5" s="247"/>
      <c r="E5" s="247"/>
      <c r="F5" s="247"/>
      <c r="G5" s="247"/>
      <c r="H5" s="247"/>
      <c r="I5" s="13"/>
      <c r="J5" s="13" t="s">
        <v>250</v>
      </c>
      <c r="K5" s="13" t="s">
        <v>251</v>
      </c>
      <c r="L5" s="13" t="s">
        <v>250</v>
      </c>
      <c r="M5" s="13" t="s">
        <v>251</v>
      </c>
    </row>
    <row r="6" spans="1:13" ht="13.5">
      <c r="A6" s="247">
        <v>1</v>
      </c>
      <c r="B6" s="247"/>
      <c r="C6" s="247"/>
      <c r="D6" s="247"/>
      <c r="E6" s="247"/>
      <c r="F6" s="247"/>
      <c r="G6" s="247"/>
      <c r="H6" s="247"/>
      <c r="I6" s="132">
        <v>2</v>
      </c>
      <c r="J6" s="13">
        <v>3</v>
      </c>
      <c r="K6" s="13">
        <v>4</v>
      </c>
      <c r="L6" s="13">
        <v>5</v>
      </c>
      <c r="M6" s="13">
        <v>6</v>
      </c>
    </row>
    <row r="7" spans="1:15" ht="13.5">
      <c r="A7" s="212" t="s">
        <v>278</v>
      </c>
      <c r="B7" s="213"/>
      <c r="C7" s="213"/>
      <c r="D7" s="213"/>
      <c r="E7" s="213"/>
      <c r="F7" s="213"/>
      <c r="G7" s="213"/>
      <c r="H7" s="214"/>
      <c r="I7" s="121">
        <v>111</v>
      </c>
      <c r="J7" s="129">
        <v>71993951</v>
      </c>
      <c r="K7" s="129">
        <v>40116057</v>
      </c>
      <c r="L7" s="129">
        <f>SUM(L8:L9)</f>
        <v>66281730</v>
      </c>
      <c r="M7" s="129">
        <f>SUM(M8:M9)</f>
        <v>37505160</v>
      </c>
      <c r="N7" s="11"/>
      <c r="O7" s="11"/>
    </row>
    <row r="8" spans="1:15" ht="13.5">
      <c r="A8" s="215" t="s">
        <v>115</v>
      </c>
      <c r="B8" s="216"/>
      <c r="C8" s="216"/>
      <c r="D8" s="216"/>
      <c r="E8" s="216"/>
      <c r="F8" s="216"/>
      <c r="G8" s="216"/>
      <c r="H8" s="217"/>
      <c r="I8" s="113">
        <v>112</v>
      </c>
      <c r="J8" s="16">
        <v>70444168</v>
      </c>
      <c r="K8" s="16">
        <v>39051387</v>
      </c>
      <c r="L8" s="123">
        <v>63951159</v>
      </c>
      <c r="M8" s="16">
        <f>L8-28327317</f>
        <v>35623842</v>
      </c>
      <c r="N8" s="11"/>
      <c r="O8" s="11"/>
    </row>
    <row r="9" spans="1:15" ht="13.5">
      <c r="A9" s="215" t="s">
        <v>84</v>
      </c>
      <c r="B9" s="216"/>
      <c r="C9" s="216"/>
      <c r="D9" s="216"/>
      <c r="E9" s="216"/>
      <c r="F9" s="216"/>
      <c r="G9" s="216"/>
      <c r="H9" s="217"/>
      <c r="I9" s="113">
        <v>113</v>
      </c>
      <c r="J9" s="16">
        <v>1549783</v>
      </c>
      <c r="K9" s="16">
        <v>1064670</v>
      </c>
      <c r="L9" s="16">
        <v>2330571</v>
      </c>
      <c r="M9" s="16">
        <f>L9-449253</f>
        <v>1881318</v>
      </c>
      <c r="N9" s="11"/>
      <c r="O9" s="11"/>
    </row>
    <row r="10" spans="1:15" ht="13.5">
      <c r="A10" s="215" t="s">
        <v>279</v>
      </c>
      <c r="B10" s="216"/>
      <c r="C10" s="216"/>
      <c r="D10" s="216"/>
      <c r="E10" s="216"/>
      <c r="F10" s="216"/>
      <c r="G10" s="216"/>
      <c r="H10" s="217"/>
      <c r="I10" s="113">
        <v>114</v>
      </c>
      <c r="J10" s="17">
        <v>78672521</v>
      </c>
      <c r="K10" s="17">
        <v>41806021</v>
      </c>
      <c r="L10" s="17">
        <f>L11+L12+L16+L20+L21+L22+L25+L26</f>
        <v>73298145</v>
      </c>
      <c r="M10" s="17">
        <f>M11+M12+M16+M20+M21+M22+M25+M26</f>
        <v>38596525</v>
      </c>
      <c r="N10" s="11"/>
      <c r="O10" s="11"/>
    </row>
    <row r="11" spans="1:15" ht="13.5">
      <c r="A11" s="215" t="s">
        <v>85</v>
      </c>
      <c r="B11" s="216"/>
      <c r="C11" s="216"/>
      <c r="D11" s="216"/>
      <c r="E11" s="216"/>
      <c r="F11" s="216"/>
      <c r="G11" s="216"/>
      <c r="H11" s="217"/>
      <c r="I11" s="113">
        <v>115</v>
      </c>
      <c r="J11" s="111">
        <v>-2957751</v>
      </c>
      <c r="K11" s="16">
        <v>-674669</v>
      </c>
      <c r="L11" s="130">
        <v>-2164191</v>
      </c>
      <c r="M11" s="16">
        <f>L11+1160939</f>
        <v>-1003252</v>
      </c>
      <c r="N11" s="11"/>
      <c r="O11" s="11"/>
    </row>
    <row r="12" spans="1:15" ht="13.5">
      <c r="A12" s="215" t="s">
        <v>280</v>
      </c>
      <c r="B12" s="216"/>
      <c r="C12" s="216"/>
      <c r="D12" s="216"/>
      <c r="E12" s="216"/>
      <c r="F12" s="216"/>
      <c r="G12" s="216"/>
      <c r="H12" s="217"/>
      <c r="I12" s="113">
        <v>116</v>
      </c>
      <c r="J12" s="17">
        <v>33072241</v>
      </c>
      <c r="K12" s="17">
        <v>18012463</v>
      </c>
      <c r="L12" s="17">
        <f>SUM(L13:L15)</f>
        <v>30160534</v>
      </c>
      <c r="M12" s="17">
        <f>SUM(M13:M15)</f>
        <v>17107205</v>
      </c>
      <c r="N12" s="11"/>
      <c r="O12" s="11"/>
    </row>
    <row r="13" spans="1:15" ht="13.5">
      <c r="A13" s="218" t="s">
        <v>111</v>
      </c>
      <c r="B13" s="219"/>
      <c r="C13" s="219"/>
      <c r="D13" s="219"/>
      <c r="E13" s="219"/>
      <c r="F13" s="219"/>
      <c r="G13" s="219"/>
      <c r="H13" s="220"/>
      <c r="I13" s="113">
        <v>117</v>
      </c>
      <c r="J13" s="16">
        <v>21376313</v>
      </c>
      <c r="K13" s="16">
        <v>10821205</v>
      </c>
      <c r="L13" s="16">
        <v>19637291</v>
      </c>
      <c r="M13" s="16">
        <f>L13-8945586</f>
        <v>10691705</v>
      </c>
      <c r="N13" s="11"/>
      <c r="O13" s="11"/>
    </row>
    <row r="14" spans="1:15" ht="13.5">
      <c r="A14" s="218" t="s">
        <v>112</v>
      </c>
      <c r="B14" s="219"/>
      <c r="C14" s="219"/>
      <c r="D14" s="219"/>
      <c r="E14" s="219"/>
      <c r="F14" s="219"/>
      <c r="G14" s="219"/>
      <c r="H14" s="220"/>
      <c r="I14" s="113">
        <v>118</v>
      </c>
      <c r="J14" s="16">
        <v>6589112</v>
      </c>
      <c r="K14" s="16">
        <v>4200752</v>
      </c>
      <c r="L14" s="16">
        <v>5677410</v>
      </c>
      <c r="M14" s="16">
        <f>L14-2075468</f>
        <v>3601942</v>
      </c>
      <c r="N14" s="11"/>
      <c r="O14" s="11"/>
    </row>
    <row r="15" spans="1:15" ht="13.5">
      <c r="A15" s="218" t="s">
        <v>42</v>
      </c>
      <c r="B15" s="219"/>
      <c r="C15" s="219"/>
      <c r="D15" s="219"/>
      <c r="E15" s="219"/>
      <c r="F15" s="219"/>
      <c r="G15" s="219"/>
      <c r="H15" s="220"/>
      <c r="I15" s="113">
        <v>119</v>
      </c>
      <c r="J15" s="16">
        <v>5106816</v>
      </c>
      <c r="K15" s="16">
        <v>2990506</v>
      </c>
      <c r="L15" s="16">
        <v>4845833</v>
      </c>
      <c r="M15" s="16">
        <f>L15-2032275</f>
        <v>2813558</v>
      </c>
      <c r="N15" s="11"/>
      <c r="O15" s="11"/>
    </row>
    <row r="16" spans="1:15" ht="13.5">
      <c r="A16" s="215" t="s">
        <v>281</v>
      </c>
      <c r="B16" s="216"/>
      <c r="C16" s="216"/>
      <c r="D16" s="216"/>
      <c r="E16" s="216"/>
      <c r="F16" s="216"/>
      <c r="G16" s="216"/>
      <c r="H16" s="217"/>
      <c r="I16" s="113">
        <v>120</v>
      </c>
      <c r="J16" s="17">
        <v>35852071</v>
      </c>
      <c r="K16" s="17">
        <v>17975569</v>
      </c>
      <c r="L16" s="17">
        <f>SUM(L17:L19)</f>
        <v>33471573</v>
      </c>
      <c r="M16" s="17">
        <f>SUM(M17:M19)</f>
        <v>16522794</v>
      </c>
      <c r="N16" s="11"/>
      <c r="O16" s="11"/>
    </row>
    <row r="17" spans="1:15" ht="13.5">
      <c r="A17" s="218" t="s">
        <v>43</v>
      </c>
      <c r="B17" s="219"/>
      <c r="C17" s="219"/>
      <c r="D17" s="219"/>
      <c r="E17" s="219"/>
      <c r="F17" s="219"/>
      <c r="G17" s="219"/>
      <c r="H17" s="220"/>
      <c r="I17" s="113">
        <v>121</v>
      </c>
      <c r="J17" s="19">
        <v>23719383</v>
      </c>
      <c r="K17" s="16">
        <v>11887656</v>
      </c>
      <c r="L17" s="19">
        <v>22748537</v>
      </c>
      <c r="M17" s="16">
        <f>L17-11511495</f>
        <v>11237042</v>
      </c>
      <c r="N17" s="11"/>
      <c r="O17" s="11"/>
    </row>
    <row r="18" spans="1:15" ht="13.5">
      <c r="A18" s="218" t="s">
        <v>44</v>
      </c>
      <c r="B18" s="219"/>
      <c r="C18" s="219"/>
      <c r="D18" s="219"/>
      <c r="E18" s="219"/>
      <c r="F18" s="219"/>
      <c r="G18" s="219"/>
      <c r="H18" s="220"/>
      <c r="I18" s="113">
        <v>122</v>
      </c>
      <c r="J18" s="19">
        <v>6868820</v>
      </c>
      <c r="K18" s="16">
        <v>3449298</v>
      </c>
      <c r="L18" s="19">
        <v>6704059</v>
      </c>
      <c r="M18" s="16">
        <f>L18-3406983</f>
        <v>3297076</v>
      </c>
      <c r="N18" s="11"/>
      <c r="O18" s="11"/>
    </row>
    <row r="19" spans="1:15" ht="13.5">
      <c r="A19" s="218" t="s">
        <v>45</v>
      </c>
      <c r="B19" s="219"/>
      <c r="C19" s="219"/>
      <c r="D19" s="219"/>
      <c r="E19" s="219"/>
      <c r="F19" s="219"/>
      <c r="G19" s="219"/>
      <c r="H19" s="220"/>
      <c r="I19" s="113">
        <v>123</v>
      </c>
      <c r="J19" s="19">
        <v>5263868</v>
      </c>
      <c r="K19" s="16">
        <v>2638615</v>
      </c>
      <c r="L19" s="19">
        <v>4018977</v>
      </c>
      <c r="M19" s="16">
        <f>L19-2030301</f>
        <v>1988676</v>
      </c>
      <c r="N19" s="11"/>
      <c r="O19" s="11"/>
    </row>
    <row r="20" spans="1:15" ht="13.5">
      <c r="A20" s="215" t="s">
        <v>86</v>
      </c>
      <c r="B20" s="216"/>
      <c r="C20" s="216"/>
      <c r="D20" s="216"/>
      <c r="E20" s="216"/>
      <c r="F20" s="216"/>
      <c r="G20" s="216"/>
      <c r="H20" s="217"/>
      <c r="I20" s="113">
        <v>124</v>
      </c>
      <c r="J20" s="111">
        <v>4000044</v>
      </c>
      <c r="K20" s="111">
        <v>1998643</v>
      </c>
      <c r="L20" s="111">
        <v>3913748</v>
      </c>
      <c r="M20" s="111">
        <f>L20-1954232</f>
        <v>1959516</v>
      </c>
      <c r="N20" s="11"/>
      <c r="O20" s="11"/>
    </row>
    <row r="21" spans="1:15" ht="13.5">
      <c r="A21" s="215" t="s">
        <v>87</v>
      </c>
      <c r="B21" s="216"/>
      <c r="C21" s="216"/>
      <c r="D21" s="216"/>
      <c r="E21" s="216"/>
      <c r="F21" s="216"/>
      <c r="G21" s="216"/>
      <c r="H21" s="217"/>
      <c r="I21" s="113">
        <v>125</v>
      </c>
      <c r="J21" s="111">
        <v>8190134</v>
      </c>
      <c r="K21" s="111">
        <v>4035885</v>
      </c>
      <c r="L21" s="130">
        <v>7639768</v>
      </c>
      <c r="M21" s="111">
        <f>L21-3713248</f>
        <v>3926520</v>
      </c>
      <c r="N21" s="11"/>
      <c r="O21" s="11"/>
    </row>
    <row r="22" spans="1:15" ht="13.5">
      <c r="A22" s="215" t="s">
        <v>282</v>
      </c>
      <c r="B22" s="216"/>
      <c r="C22" s="216"/>
      <c r="D22" s="216"/>
      <c r="E22" s="216"/>
      <c r="F22" s="216"/>
      <c r="G22" s="216"/>
      <c r="H22" s="217"/>
      <c r="I22" s="113">
        <v>126</v>
      </c>
      <c r="J22" s="17">
        <v>0</v>
      </c>
      <c r="K22" s="17">
        <v>0</v>
      </c>
      <c r="L22" s="17">
        <f>SUM(L23:L24)</f>
        <v>0</v>
      </c>
      <c r="M22" s="17">
        <f>SUM(M23:M24)</f>
        <v>0</v>
      </c>
      <c r="N22" s="11"/>
      <c r="O22" s="12"/>
    </row>
    <row r="23" spans="1:15" ht="13.5">
      <c r="A23" s="218" t="s">
        <v>103</v>
      </c>
      <c r="B23" s="219"/>
      <c r="C23" s="219"/>
      <c r="D23" s="219"/>
      <c r="E23" s="219"/>
      <c r="F23" s="219"/>
      <c r="G23" s="219"/>
      <c r="H23" s="220"/>
      <c r="I23" s="113">
        <v>127</v>
      </c>
      <c r="J23" s="16"/>
      <c r="K23" s="16"/>
      <c r="L23" s="16"/>
      <c r="M23" s="16"/>
      <c r="N23" s="11"/>
      <c r="O23" s="11"/>
    </row>
    <row r="24" spans="1:15" ht="13.5">
      <c r="A24" s="218" t="s">
        <v>104</v>
      </c>
      <c r="B24" s="219"/>
      <c r="C24" s="219"/>
      <c r="D24" s="219"/>
      <c r="E24" s="219"/>
      <c r="F24" s="219"/>
      <c r="G24" s="219"/>
      <c r="H24" s="220"/>
      <c r="I24" s="113">
        <v>128</v>
      </c>
      <c r="J24" s="16"/>
      <c r="K24" s="16"/>
      <c r="L24" s="16"/>
      <c r="M24" s="16"/>
      <c r="N24" s="11"/>
      <c r="O24" s="11"/>
    </row>
    <row r="25" spans="1:15" ht="13.5">
      <c r="A25" s="215" t="s">
        <v>88</v>
      </c>
      <c r="B25" s="216"/>
      <c r="C25" s="216"/>
      <c r="D25" s="216"/>
      <c r="E25" s="216"/>
      <c r="F25" s="216"/>
      <c r="G25" s="216"/>
      <c r="H25" s="217"/>
      <c r="I25" s="113">
        <v>129</v>
      </c>
      <c r="J25" s="16"/>
      <c r="K25" s="16">
        <v>0</v>
      </c>
      <c r="L25" s="16"/>
      <c r="M25" s="16">
        <f>L25-0</f>
        <v>0</v>
      </c>
      <c r="N25" s="11"/>
      <c r="O25" s="11"/>
    </row>
    <row r="26" spans="1:15" ht="13.5">
      <c r="A26" s="215" t="s">
        <v>31</v>
      </c>
      <c r="B26" s="216"/>
      <c r="C26" s="216"/>
      <c r="D26" s="216"/>
      <c r="E26" s="216"/>
      <c r="F26" s="216"/>
      <c r="G26" s="216"/>
      <c r="H26" s="217"/>
      <c r="I26" s="113">
        <v>130</v>
      </c>
      <c r="J26" s="111">
        <v>515782</v>
      </c>
      <c r="K26" s="111">
        <v>458130</v>
      </c>
      <c r="L26" s="111">
        <v>276713</v>
      </c>
      <c r="M26" s="111">
        <f>L26-192971</f>
        <v>83742</v>
      </c>
      <c r="N26" s="11"/>
      <c r="O26" s="11"/>
    </row>
    <row r="27" spans="1:15" ht="13.5">
      <c r="A27" s="215" t="s">
        <v>283</v>
      </c>
      <c r="B27" s="216"/>
      <c r="C27" s="216"/>
      <c r="D27" s="216"/>
      <c r="E27" s="216"/>
      <c r="F27" s="216"/>
      <c r="G27" s="216"/>
      <c r="H27" s="217"/>
      <c r="I27" s="113">
        <v>131</v>
      </c>
      <c r="J27" s="17">
        <v>2363058</v>
      </c>
      <c r="K27" s="17">
        <v>544113</v>
      </c>
      <c r="L27" s="17">
        <f>SUM(L28:L32)</f>
        <v>3528622</v>
      </c>
      <c r="M27" s="17">
        <f>SUM(M28:M32)</f>
        <v>1286843</v>
      </c>
      <c r="N27" s="11"/>
      <c r="O27" s="11"/>
    </row>
    <row r="28" spans="1:15" ht="36.75" customHeight="1">
      <c r="A28" s="215" t="s">
        <v>174</v>
      </c>
      <c r="B28" s="216"/>
      <c r="C28" s="216"/>
      <c r="D28" s="216"/>
      <c r="E28" s="216"/>
      <c r="F28" s="216"/>
      <c r="G28" s="216"/>
      <c r="H28" s="217"/>
      <c r="I28" s="113">
        <v>132</v>
      </c>
      <c r="J28" s="16">
        <v>172</v>
      </c>
      <c r="K28" s="16">
        <v>172</v>
      </c>
      <c r="L28" s="131">
        <v>592756</v>
      </c>
      <c r="M28" s="16">
        <f>L28-232911</f>
        <v>359845</v>
      </c>
      <c r="N28" s="11"/>
      <c r="O28" s="11"/>
    </row>
    <row r="29" spans="1:15" ht="31.5" customHeight="1">
      <c r="A29" s="215" t="s">
        <v>118</v>
      </c>
      <c r="B29" s="216"/>
      <c r="C29" s="216"/>
      <c r="D29" s="216"/>
      <c r="E29" s="216"/>
      <c r="F29" s="216"/>
      <c r="G29" s="216"/>
      <c r="H29" s="217"/>
      <c r="I29" s="113">
        <v>133</v>
      </c>
      <c r="J29" s="16">
        <v>2362886</v>
      </c>
      <c r="K29" s="16">
        <v>543941</v>
      </c>
      <c r="L29" s="16">
        <v>2935866</v>
      </c>
      <c r="M29" s="16">
        <f>L29-2008868</f>
        <v>926998</v>
      </c>
      <c r="N29" s="11"/>
      <c r="O29" s="11"/>
    </row>
    <row r="30" spans="1:15" ht="25.5" customHeight="1">
      <c r="A30" s="215" t="s">
        <v>299</v>
      </c>
      <c r="B30" s="216"/>
      <c r="C30" s="216"/>
      <c r="D30" s="216"/>
      <c r="E30" s="216"/>
      <c r="F30" s="216"/>
      <c r="G30" s="216"/>
      <c r="H30" s="217"/>
      <c r="I30" s="113">
        <v>134</v>
      </c>
      <c r="J30" s="16"/>
      <c r="K30" s="16"/>
      <c r="L30" s="16"/>
      <c r="M30" s="16">
        <f>L30-0</f>
        <v>0</v>
      </c>
      <c r="N30" s="11"/>
      <c r="O30" s="11"/>
    </row>
    <row r="31" spans="1:15" ht="13.5">
      <c r="A31" s="215" t="s">
        <v>170</v>
      </c>
      <c r="B31" s="216"/>
      <c r="C31" s="216"/>
      <c r="D31" s="216"/>
      <c r="E31" s="216"/>
      <c r="F31" s="216"/>
      <c r="G31" s="216"/>
      <c r="H31" s="217"/>
      <c r="I31" s="113">
        <v>135</v>
      </c>
      <c r="J31" s="16"/>
      <c r="K31" s="16">
        <v>0</v>
      </c>
      <c r="L31" s="16"/>
      <c r="M31" s="16">
        <f>L31-0</f>
        <v>0</v>
      </c>
      <c r="N31" s="11"/>
      <c r="O31" s="11"/>
    </row>
    <row r="32" spans="1:15" ht="13.5">
      <c r="A32" s="215" t="s">
        <v>105</v>
      </c>
      <c r="B32" s="216"/>
      <c r="C32" s="216"/>
      <c r="D32" s="216"/>
      <c r="E32" s="216"/>
      <c r="F32" s="216"/>
      <c r="G32" s="216"/>
      <c r="H32" s="217"/>
      <c r="I32" s="113">
        <v>136</v>
      </c>
      <c r="J32" s="16"/>
      <c r="K32" s="16">
        <v>0</v>
      </c>
      <c r="L32" s="16"/>
      <c r="M32" s="16">
        <f>L32-0</f>
        <v>0</v>
      </c>
      <c r="N32" s="11"/>
      <c r="O32" s="11"/>
    </row>
    <row r="33" spans="1:15" ht="13.5">
      <c r="A33" s="215" t="s">
        <v>284</v>
      </c>
      <c r="B33" s="216"/>
      <c r="C33" s="216"/>
      <c r="D33" s="216"/>
      <c r="E33" s="216"/>
      <c r="F33" s="216"/>
      <c r="G33" s="216"/>
      <c r="H33" s="217"/>
      <c r="I33" s="113">
        <v>137</v>
      </c>
      <c r="J33" s="17">
        <v>4143382</v>
      </c>
      <c r="K33" s="17">
        <v>2330412</v>
      </c>
      <c r="L33" s="17">
        <f>SUM(L34:L37)</f>
        <v>3853609</v>
      </c>
      <c r="M33" s="17">
        <f>SUM(M34:M37)</f>
        <v>1843752</v>
      </c>
      <c r="N33" s="11"/>
      <c r="O33" s="11"/>
    </row>
    <row r="34" spans="1:15" ht="27" customHeight="1">
      <c r="A34" s="215" t="s">
        <v>47</v>
      </c>
      <c r="B34" s="216"/>
      <c r="C34" s="216"/>
      <c r="D34" s="216"/>
      <c r="E34" s="216"/>
      <c r="F34" s="216"/>
      <c r="G34" s="216"/>
      <c r="H34" s="217"/>
      <c r="I34" s="113">
        <v>138</v>
      </c>
      <c r="J34" s="16">
        <v>71278</v>
      </c>
      <c r="K34" s="16">
        <v>44326</v>
      </c>
      <c r="L34" s="16">
        <v>642263</v>
      </c>
      <c r="M34" s="16">
        <f>L34-257530</f>
        <v>384733</v>
      </c>
      <c r="N34" s="11"/>
      <c r="O34" s="11"/>
    </row>
    <row r="35" spans="1:15" ht="39" customHeight="1">
      <c r="A35" s="215" t="s">
        <v>46</v>
      </c>
      <c r="B35" s="216"/>
      <c r="C35" s="216"/>
      <c r="D35" s="216"/>
      <c r="E35" s="216"/>
      <c r="F35" s="216"/>
      <c r="G35" s="216"/>
      <c r="H35" s="217"/>
      <c r="I35" s="113">
        <v>139</v>
      </c>
      <c r="J35" s="16">
        <v>3957574</v>
      </c>
      <c r="K35" s="16">
        <v>2233604</v>
      </c>
      <c r="L35" s="16">
        <v>3153716</v>
      </c>
      <c r="M35" s="16">
        <f>L35-1730865</f>
        <v>1422851</v>
      </c>
      <c r="N35" s="11"/>
      <c r="O35" s="11"/>
    </row>
    <row r="36" spans="1:15" ht="13.5">
      <c r="A36" s="215" t="s">
        <v>171</v>
      </c>
      <c r="B36" s="216"/>
      <c r="C36" s="216"/>
      <c r="D36" s="216"/>
      <c r="E36" s="216"/>
      <c r="F36" s="216"/>
      <c r="G36" s="216"/>
      <c r="H36" s="217"/>
      <c r="I36" s="113">
        <v>140</v>
      </c>
      <c r="J36" s="16"/>
      <c r="K36" s="16"/>
      <c r="L36" s="16"/>
      <c r="M36" s="16"/>
      <c r="N36" s="11"/>
      <c r="O36" s="11"/>
    </row>
    <row r="37" spans="1:15" ht="13.5">
      <c r="A37" s="215" t="s">
        <v>48</v>
      </c>
      <c r="B37" s="216"/>
      <c r="C37" s="216"/>
      <c r="D37" s="216"/>
      <c r="E37" s="216"/>
      <c r="F37" s="216"/>
      <c r="G37" s="216"/>
      <c r="H37" s="217"/>
      <c r="I37" s="113">
        <v>141</v>
      </c>
      <c r="J37" s="16">
        <v>114530</v>
      </c>
      <c r="K37" s="16">
        <v>52482</v>
      </c>
      <c r="L37" s="16">
        <v>57630</v>
      </c>
      <c r="M37" s="16">
        <f>L37-21462</f>
        <v>36168</v>
      </c>
      <c r="N37" s="11"/>
      <c r="O37" s="11"/>
    </row>
    <row r="38" spans="1:15" ht="13.5">
      <c r="A38" s="215" t="s">
        <v>150</v>
      </c>
      <c r="B38" s="216"/>
      <c r="C38" s="216"/>
      <c r="D38" s="216"/>
      <c r="E38" s="216"/>
      <c r="F38" s="216"/>
      <c r="G38" s="216"/>
      <c r="H38" s="217"/>
      <c r="I38" s="113">
        <v>142</v>
      </c>
      <c r="J38" s="16"/>
      <c r="K38" s="16">
        <v>0</v>
      </c>
      <c r="L38" s="16"/>
      <c r="M38" s="16">
        <f>L38-0</f>
        <v>0</v>
      </c>
      <c r="N38" s="11"/>
      <c r="O38" s="11"/>
    </row>
    <row r="39" spans="1:15" ht="13.5">
      <c r="A39" s="215" t="s">
        <v>151</v>
      </c>
      <c r="B39" s="216"/>
      <c r="C39" s="216"/>
      <c r="D39" s="216"/>
      <c r="E39" s="216"/>
      <c r="F39" s="216"/>
      <c r="G39" s="216"/>
      <c r="H39" s="217"/>
      <c r="I39" s="113">
        <v>143</v>
      </c>
      <c r="J39" s="16"/>
      <c r="K39" s="16">
        <v>0</v>
      </c>
      <c r="L39" s="16"/>
      <c r="M39" s="16">
        <f>L39-0</f>
        <v>0</v>
      </c>
      <c r="N39" s="11"/>
      <c r="O39" s="11"/>
    </row>
    <row r="40" spans="1:15" ht="13.5">
      <c r="A40" s="215" t="s">
        <v>172</v>
      </c>
      <c r="B40" s="216"/>
      <c r="C40" s="216"/>
      <c r="D40" s="216"/>
      <c r="E40" s="216"/>
      <c r="F40" s="216"/>
      <c r="G40" s="216"/>
      <c r="H40" s="217"/>
      <c r="I40" s="113">
        <v>144</v>
      </c>
      <c r="J40" s="16"/>
      <c r="K40" s="16">
        <v>0</v>
      </c>
      <c r="L40" s="16"/>
      <c r="M40" s="16">
        <f>L40-0</f>
        <v>0</v>
      </c>
      <c r="N40" s="11"/>
      <c r="O40" s="11"/>
    </row>
    <row r="41" spans="1:15" ht="13.5">
      <c r="A41" s="215" t="s">
        <v>173</v>
      </c>
      <c r="B41" s="216"/>
      <c r="C41" s="216"/>
      <c r="D41" s="216"/>
      <c r="E41" s="216"/>
      <c r="F41" s="216"/>
      <c r="G41" s="216"/>
      <c r="H41" s="217"/>
      <c r="I41" s="113">
        <v>145</v>
      </c>
      <c r="J41" s="16"/>
      <c r="K41" s="16">
        <v>0</v>
      </c>
      <c r="L41" s="16"/>
      <c r="M41" s="16">
        <f>L41-0</f>
        <v>0</v>
      </c>
      <c r="N41" s="11"/>
      <c r="O41" s="11"/>
    </row>
    <row r="42" spans="1:15" ht="13.5">
      <c r="A42" s="215" t="s">
        <v>285</v>
      </c>
      <c r="B42" s="216"/>
      <c r="C42" s="216"/>
      <c r="D42" s="216"/>
      <c r="E42" s="216"/>
      <c r="F42" s="216"/>
      <c r="G42" s="216"/>
      <c r="H42" s="217"/>
      <c r="I42" s="113">
        <v>146</v>
      </c>
      <c r="J42" s="17">
        <v>74357009</v>
      </c>
      <c r="K42" s="17">
        <v>40660170</v>
      </c>
      <c r="L42" s="17">
        <f>L7+L27+L38+L40</f>
        <v>69810352</v>
      </c>
      <c r="M42" s="17">
        <f>M7+M27+M38+M40</f>
        <v>38792003</v>
      </c>
      <c r="N42" s="11"/>
      <c r="O42" s="11"/>
    </row>
    <row r="43" spans="1:15" ht="13.5">
      <c r="A43" s="215" t="s">
        <v>286</v>
      </c>
      <c r="B43" s="216"/>
      <c r="C43" s="216"/>
      <c r="D43" s="216"/>
      <c r="E43" s="216"/>
      <c r="F43" s="216"/>
      <c r="G43" s="216"/>
      <c r="H43" s="217"/>
      <c r="I43" s="113">
        <v>147</v>
      </c>
      <c r="J43" s="17">
        <v>82815903</v>
      </c>
      <c r="K43" s="17">
        <v>44136433</v>
      </c>
      <c r="L43" s="17">
        <f>L10+L33+L39+L41</f>
        <v>77151754</v>
      </c>
      <c r="M43" s="17">
        <f>M10+M33+M39+M41</f>
        <v>40440277</v>
      </c>
      <c r="N43" s="11"/>
      <c r="O43" s="11"/>
    </row>
    <row r="44" spans="1:15" ht="13.5">
      <c r="A44" s="215" t="s">
        <v>287</v>
      </c>
      <c r="B44" s="216"/>
      <c r="C44" s="216"/>
      <c r="D44" s="216"/>
      <c r="E44" s="216"/>
      <c r="F44" s="216"/>
      <c r="G44" s="216"/>
      <c r="H44" s="217"/>
      <c r="I44" s="113">
        <v>148</v>
      </c>
      <c r="J44" s="17">
        <v>-8458894</v>
      </c>
      <c r="K44" s="17">
        <v>-3476263</v>
      </c>
      <c r="L44" s="17">
        <f>L42-L43</f>
        <v>-7341402</v>
      </c>
      <c r="M44" s="17">
        <f>M42-M43</f>
        <v>-1648274</v>
      </c>
      <c r="N44" s="11"/>
      <c r="O44" s="11"/>
    </row>
    <row r="45" spans="1:14" ht="13.5">
      <c r="A45" s="227" t="s">
        <v>166</v>
      </c>
      <c r="B45" s="228"/>
      <c r="C45" s="228"/>
      <c r="D45" s="228"/>
      <c r="E45" s="228"/>
      <c r="F45" s="228"/>
      <c r="G45" s="228"/>
      <c r="H45" s="229"/>
      <c r="I45" s="113">
        <v>149</v>
      </c>
      <c r="J45" s="18">
        <v>0</v>
      </c>
      <c r="K45" s="18">
        <v>0</v>
      </c>
      <c r="L45" s="18">
        <f>IF(L42&gt;L43,L42-L43,0)</f>
        <v>0</v>
      </c>
      <c r="M45" s="18">
        <f>IF(M42&gt;M43,M42-M43,0)</f>
        <v>0</v>
      </c>
      <c r="N45" s="11"/>
    </row>
    <row r="46" spans="1:14" ht="13.5">
      <c r="A46" s="227" t="s">
        <v>167</v>
      </c>
      <c r="B46" s="228"/>
      <c r="C46" s="228"/>
      <c r="D46" s="228"/>
      <c r="E46" s="228"/>
      <c r="F46" s="228"/>
      <c r="G46" s="228"/>
      <c r="H46" s="229"/>
      <c r="I46" s="113">
        <v>150</v>
      </c>
      <c r="J46" s="18">
        <v>8458894</v>
      </c>
      <c r="K46" s="18">
        <v>3476263</v>
      </c>
      <c r="L46" s="18">
        <f>IF(L43&gt;L42,L43-L42,0)</f>
        <v>7341402</v>
      </c>
      <c r="M46" s="18">
        <v>1648274</v>
      </c>
      <c r="N46" s="11"/>
    </row>
    <row r="47" spans="1:14" ht="13.5">
      <c r="A47" s="215" t="s">
        <v>165</v>
      </c>
      <c r="B47" s="216"/>
      <c r="C47" s="216"/>
      <c r="D47" s="216"/>
      <c r="E47" s="216"/>
      <c r="F47" s="216"/>
      <c r="G47" s="216"/>
      <c r="H47" s="217"/>
      <c r="I47" s="113">
        <v>151</v>
      </c>
      <c r="J47" s="16"/>
      <c r="K47" s="16"/>
      <c r="L47" s="16"/>
      <c r="M47" s="16"/>
      <c r="N47" s="11"/>
    </row>
    <row r="48" spans="1:14" ht="13.5">
      <c r="A48" s="215" t="s">
        <v>288</v>
      </c>
      <c r="B48" s="216"/>
      <c r="C48" s="216"/>
      <c r="D48" s="216"/>
      <c r="E48" s="216"/>
      <c r="F48" s="216"/>
      <c r="G48" s="216"/>
      <c r="H48" s="217"/>
      <c r="I48" s="113">
        <v>152</v>
      </c>
      <c r="J48" s="17">
        <v>-8458894</v>
      </c>
      <c r="K48" s="17">
        <v>-3476263</v>
      </c>
      <c r="L48" s="17">
        <f>L44-L47</f>
        <v>-7341402</v>
      </c>
      <c r="M48" s="17">
        <f>M44-M47</f>
        <v>-1648274</v>
      </c>
      <c r="N48" s="11"/>
    </row>
    <row r="49" spans="1:14" ht="13.5">
      <c r="A49" s="227" t="s">
        <v>148</v>
      </c>
      <c r="B49" s="228"/>
      <c r="C49" s="228"/>
      <c r="D49" s="228"/>
      <c r="E49" s="228"/>
      <c r="F49" s="228"/>
      <c r="G49" s="228"/>
      <c r="H49" s="229"/>
      <c r="I49" s="113">
        <v>153</v>
      </c>
      <c r="J49" s="18">
        <v>0</v>
      </c>
      <c r="K49" s="18">
        <v>0</v>
      </c>
      <c r="L49" s="18">
        <f>IF(L48&gt;0,L48,0)</f>
        <v>0</v>
      </c>
      <c r="M49" s="18">
        <f>IF(M48&gt;0,M48,0)</f>
        <v>0</v>
      </c>
      <c r="N49" s="11"/>
    </row>
    <row r="50" spans="1:14" ht="13.5">
      <c r="A50" s="249" t="s">
        <v>168</v>
      </c>
      <c r="B50" s="250"/>
      <c r="C50" s="250"/>
      <c r="D50" s="250"/>
      <c r="E50" s="250"/>
      <c r="F50" s="250"/>
      <c r="G50" s="250"/>
      <c r="H50" s="251"/>
      <c r="I50" s="128">
        <v>154</v>
      </c>
      <c r="J50" s="21">
        <v>8458894</v>
      </c>
      <c r="K50" s="21">
        <v>3476263</v>
      </c>
      <c r="L50" s="21">
        <f>IF(L48&lt;0,-L48,0)</f>
        <v>7341402</v>
      </c>
      <c r="M50" s="21">
        <f>IF(M48&lt;0,-M48,0)</f>
        <v>1648274</v>
      </c>
      <c r="N50" s="11"/>
    </row>
    <row r="51" spans="1:14" ht="12.75" customHeight="1">
      <c r="A51" s="241" t="s">
        <v>248</v>
      </c>
      <c r="B51" s="242"/>
      <c r="C51" s="242"/>
      <c r="D51" s="242"/>
      <c r="E51" s="242"/>
      <c r="F51" s="242"/>
      <c r="G51" s="242"/>
      <c r="H51" s="242"/>
      <c r="I51" s="242"/>
      <c r="J51" s="252"/>
      <c r="K51" s="252"/>
      <c r="L51" s="252"/>
      <c r="M51" s="253"/>
      <c r="N51" s="11"/>
    </row>
    <row r="52" spans="1:14" ht="12.75" customHeight="1">
      <c r="A52" s="212" t="s">
        <v>144</v>
      </c>
      <c r="B52" s="213"/>
      <c r="C52" s="213"/>
      <c r="D52" s="213"/>
      <c r="E52" s="213"/>
      <c r="F52" s="213"/>
      <c r="G52" s="213"/>
      <c r="H52" s="213"/>
      <c r="I52" s="22"/>
      <c r="J52" s="22"/>
      <c r="K52" s="22"/>
      <c r="L52" s="22"/>
      <c r="M52" s="23"/>
      <c r="N52" s="11"/>
    </row>
    <row r="53" spans="1:14" ht="13.5">
      <c r="A53" s="254" t="s">
        <v>181</v>
      </c>
      <c r="B53" s="255"/>
      <c r="C53" s="255"/>
      <c r="D53" s="255"/>
      <c r="E53" s="255"/>
      <c r="F53" s="255"/>
      <c r="G53" s="255"/>
      <c r="H53" s="256"/>
      <c r="I53" s="15">
        <v>155</v>
      </c>
      <c r="J53" s="16"/>
      <c r="K53" s="16"/>
      <c r="L53" s="16"/>
      <c r="M53" s="16"/>
      <c r="N53" s="11"/>
    </row>
    <row r="54" spans="1:14" ht="13.5">
      <c r="A54" s="254" t="s">
        <v>182</v>
      </c>
      <c r="B54" s="255"/>
      <c r="C54" s="255"/>
      <c r="D54" s="255"/>
      <c r="E54" s="255"/>
      <c r="F54" s="255"/>
      <c r="G54" s="255"/>
      <c r="H54" s="256"/>
      <c r="I54" s="15">
        <v>156</v>
      </c>
      <c r="J54" s="24"/>
      <c r="K54" s="24"/>
      <c r="L54" s="24"/>
      <c r="M54" s="24"/>
      <c r="N54" s="11"/>
    </row>
    <row r="55" spans="1:14" ht="12.75" customHeight="1">
      <c r="A55" s="241" t="s">
        <v>146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11"/>
    </row>
    <row r="56" spans="1:14" ht="13.5">
      <c r="A56" s="212" t="s">
        <v>156</v>
      </c>
      <c r="B56" s="213"/>
      <c r="C56" s="213"/>
      <c r="D56" s="213"/>
      <c r="E56" s="213"/>
      <c r="F56" s="213"/>
      <c r="G56" s="213"/>
      <c r="H56" s="214"/>
      <c r="I56" s="25">
        <v>157</v>
      </c>
      <c r="J56" s="26">
        <f>J48</f>
        <v>-8458894</v>
      </c>
      <c r="K56" s="139">
        <f>K48</f>
        <v>-3476263</v>
      </c>
      <c r="L56" s="26">
        <f>L48</f>
        <v>-7341402</v>
      </c>
      <c r="M56" s="26">
        <f>M48</f>
        <v>-1648274</v>
      </c>
      <c r="N56" s="11"/>
    </row>
    <row r="57" spans="1:14" ht="13.5">
      <c r="A57" s="215" t="s">
        <v>289</v>
      </c>
      <c r="B57" s="216"/>
      <c r="C57" s="216"/>
      <c r="D57" s="216"/>
      <c r="E57" s="216"/>
      <c r="F57" s="216"/>
      <c r="G57" s="216"/>
      <c r="H57" s="217"/>
      <c r="I57" s="15">
        <v>158</v>
      </c>
      <c r="J57" s="18">
        <v>1467844</v>
      </c>
      <c r="K57" s="118">
        <v>752051</v>
      </c>
      <c r="L57" s="18">
        <f>L58+L59+L60+L61+L62+L63+L64</f>
        <v>1403875</v>
      </c>
      <c r="M57" s="18">
        <f>M58+M59+M60+M61+M62+M63+M64</f>
        <v>701937</v>
      </c>
      <c r="N57" s="11"/>
    </row>
    <row r="58" spans="1:14" ht="20.25" customHeight="1">
      <c r="A58" s="215" t="s">
        <v>175</v>
      </c>
      <c r="B58" s="216"/>
      <c r="C58" s="216"/>
      <c r="D58" s="216"/>
      <c r="E58" s="216"/>
      <c r="F58" s="216"/>
      <c r="G58" s="216"/>
      <c r="H58" s="217"/>
      <c r="I58" s="15">
        <v>159</v>
      </c>
      <c r="J58" s="16"/>
      <c r="K58" s="119">
        <v>0</v>
      </c>
      <c r="L58" s="137"/>
      <c r="M58" s="137">
        <f>L58</f>
        <v>0</v>
      </c>
      <c r="N58" s="11"/>
    </row>
    <row r="59" spans="1:14" ht="27" customHeight="1">
      <c r="A59" s="215" t="s">
        <v>176</v>
      </c>
      <c r="B59" s="216"/>
      <c r="C59" s="216"/>
      <c r="D59" s="216"/>
      <c r="E59" s="216"/>
      <c r="F59" s="216"/>
      <c r="G59" s="216"/>
      <c r="H59" s="217"/>
      <c r="I59" s="15">
        <v>160</v>
      </c>
      <c r="J59" s="110">
        <v>1403875</v>
      </c>
      <c r="K59" s="136">
        <v>701937</v>
      </c>
      <c r="L59" s="140">
        <v>1403875</v>
      </c>
      <c r="M59" s="115">
        <f>L59-701938</f>
        <v>701937</v>
      </c>
      <c r="N59" s="11"/>
    </row>
    <row r="60" spans="1:14" ht="27.75" customHeight="1">
      <c r="A60" s="215" t="s">
        <v>29</v>
      </c>
      <c r="B60" s="216"/>
      <c r="C60" s="216"/>
      <c r="D60" s="216"/>
      <c r="E60" s="216"/>
      <c r="F60" s="216"/>
      <c r="G60" s="216"/>
      <c r="H60" s="217"/>
      <c r="I60" s="15">
        <v>161</v>
      </c>
      <c r="J60" s="19"/>
      <c r="K60" s="136">
        <v>0</v>
      </c>
      <c r="L60" s="140"/>
      <c r="M60" s="115"/>
      <c r="N60" s="11"/>
    </row>
    <row r="61" spans="1:14" ht="29.25" customHeight="1">
      <c r="A61" s="215" t="s">
        <v>177</v>
      </c>
      <c r="B61" s="216"/>
      <c r="C61" s="216"/>
      <c r="D61" s="216"/>
      <c r="E61" s="216"/>
      <c r="F61" s="216"/>
      <c r="G61" s="216"/>
      <c r="H61" s="217"/>
      <c r="I61" s="15">
        <v>162</v>
      </c>
      <c r="J61" s="110">
        <v>63969</v>
      </c>
      <c r="K61" s="110">
        <v>50114</v>
      </c>
      <c r="L61" s="124">
        <v>0</v>
      </c>
      <c r="M61" s="138">
        <f>L61-0</f>
        <v>0</v>
      </c>
      <c r="N61" s="11"/>
    </row>
    <row r="62" spans="1:14" ht="25.5" customHeight="1">
      <c r="A62" s="215" t="s">
        <v>178</v>
      </c>
      <c r="B62" s="216"/>
      <c r="C62" s="216"/>
      <c r="D62" s="216"/>
      <c r="E62" s="216"/>
      <c r="F62" s="216"/>
      <c r="G62" s="216"/>
      <c r="H62" s="217"/>
      <c r="I62" s="15">
        <v>163</v>
      </c>
      <c r="J62" s="16"/>
      <c r="K62" s="16">
        <v>0</v>
      </c>
      <c r="L62" s="16"/>
      <c r="M62" s="16">
        <f>L62-0</f>
        <v>0</v>
      </c>
      <c r="N62" s="11"/>
    </row>
    <row r="63" spans="1:14" ht="29.25" customHeight="1">
      <c r="A63" s="215" t="s">
        <v>179</v>
      </c>
      <c r="B63" s="216"/>
      <c r="C63" s="216"/>
      <c r="D63" s="216"/>
      <c r="E63" s="216"/>
      <c r="F63" s="216"/>
      <c r="G63" s="216"/>
      <c r="H63" s="217"/>
      <c r="I63" s="15">
        <v>164</v>
      </c>
      <c r="J63" s="16"/>
      <c r="K63" s="16">
        <v>0</v>
      </c>
      <c r="L63" s="16"/>
      <c r="M63" s="16">
        <f>L63-0</f>
        <v>0</v>
      </c>
      <c r="N63" s="11"/>
    </row>
    <row r="64" spans="1:14" ht="27" customHeight="1">
      <c r="A64" s="215" t="s">
        <v>180</v>
      </c>
      <c r="B64" s="216"/>
      <c r="C64" s="216"/>
      <c r="D64" s="216"/>
      <c r="E64" s="216"/>
      <c r="F64" s="216"/>
      <c r="G64" s="216"/>
      <c r="H64" s="217"/>
      <c r="I64" s="15">
        <v>165</v>
      </c>
      <c r="J64" s="16"/>
      <c r="K64" s="16">
        <v>0</v>
      </c>
      <c r="L64" s="16"/>
      <c r="M64" s="16">
        <f>L64-0</f>
        <v>0</v>
      </c>
      <c r="N64" s="11"/>
    </row>
    <row r="65" spans="1:14" ht="13.5">
      <c r="A65" s="215" t="s">
        <v>169</v>
      </c>
      <c r="B65" s="216"/>
      <c r="C65" s="216"/>
      <c r="D65" s="216"/>
      <c r="E65" s="216"/>
      <c r="F65" s="216"/>
      <c r="G65" s="216"/>
      <c r="H65" s="217"/>
      <c r="I65" s="15">
        <v>166</v>
      </c>
      <c r="J65" s="16"/>
      <c r="K65" s="16">
        <v>0</v>
      </c>
      <c r="L65" s="16"/>
      <c r="M65" s="16">
        <f>L65-0</f>
        <v>0</v>
      </c>
      <c r="N65" s="11"/>
    </row>
    <row r="66" spans="1:14" ht="13.5">
      <c r="A66" s="215" t="s">
        <v>290</v>
      </c>
      <c r="B66" s="216"/>
      <c r="C66" s="216"/>
      <c r="D66" s="216"/>
      <c r="E66" s="216"/>
      <c r="F66" s="216"/>
      <c r="G66" s="216"/>
      <c r="H66" s="217"/>
      <c r="I66" s="15">
        <v>167</v>
      </c>
      <c r="J66" s="18">
        <v>1467844</v>
      </c>
      <c r="K66" s="18">
        <v>752051</v>
      </c>
      <c r="L66" s="18">
        <f>L57-L65</f>
        <v>1403875</v>
      </c>
      <c r="M66" s="18">
        <f>M57-M65</f>
        <v>701937</v>
      </c>
      <c r="N66" s="11"/>
    </row>
    <row r="67" spans="1:14" ht="13.5">
      <c r="A67" s="215" t="s">
        <v>149</v>
      </c>
      <c r="B67" s="216"/>
      <c r="C67" s="216"/>
      <c r="D67" s="216"/>
      <c r="E67" s="216"/>
      <c r="F67" s="216"/>
      <c r="G67" s="216"/>
      <c r="H67" s="217"/>
      <c r="I67" s="15">
        <v>168</v>
      </c>
      <c r="J67" s="21">
        <v>-6991050</v>
      </c>
      <c r="K67" s="21">
        <v>-2724212</v>
      </c>
      <c r="L67" s="21">
        <f>L56+L66</f>
        <v>-5937527</v>
      </c>
      <c r="M67" s="21">
        <f>M56+M66</f>
        <v>-946337</v>
      </c>
      <c r="N67" s="11"/>
    </row>
    <row r="68" spans="1:13" ht="12.75" customHeight="1">
      <c r="A68" s="224" t="s">
        <v>249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2"/>
    </row>
    <row r="69" spans="1:13" ht="12.75" customHeight="1">
      <c r="A69" s="263" t="s">
        <v>145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5"/>
    </row>
    <row r="70" spans="1:13" ht="13.5">
      <c r="A70" s="254" t="s">
        <v>181</v>
      </c>
      <c r="B70" s="255"/>
      <c r="C70" s="255"/>
      <c r="D70" s="255"/>
      <c r="E70" s="255"/>
      <c r="F70" s="255"/>
      <c r="G70" s="255"/>
      <c r="H70" s="256"/>
      <c r="I70" s="15">
        <v>169</v>
      </c>
      <c r="J70" s="16"/>
      <c r="K70" s="16"/>
      <c r="L70" s="16"/>
      <c r="M70" s="16"/>
    </row>
    <row r="71" spans="1:13" ht="13.5">
      <c r="A71" s="258" t="s">
        <v>182</v>
      </c>
      <c r="B71" s="259"/>
      <c r="C71" s="259"/>
      <c r="D71" s="259"/>
      <c r="E71" s="259"/>
      <c r="F71" s="259"/>
      <c r="G71" s="259"/>
      <c r="H71" s="260"/>
      <c r="I71" s="27">
        <v>170</v>
      </c>
      <c r="J71" s="24"/>
      <c r="K71" s="24"/>
      <c r="L71" s="24"/>
      <c r="M71" s="24"/>
    </row>
    <row r="72" ht="12.75">
      <c r="J72" s="10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6:M56 J70:L71 J53:L54 J47 J66:M67 M57 L47 J58:J64 J65:K65 J57:K57 L57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L9 J12:J41 M22 J7:M7 M16 M33 M12 J48:M50 M27 L12:L41 J10:M10 J8:J9 K22 K16 K33 K12 K27 J42:M46">
      <formula1>0</formula1>
    </dataValidation>
  </dataValidation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7" width="9.140625" style="3" customWidth="1"/>
    <col min="8" max="8" width="4.28125" style="3" customWidth="1"/>
    <col min="9" max="9" width="9.140625" style="9" customWidth="1"/>
    <col min="10" max="10" width="13.140625" style="9" bestFit="1" customWidth="1"/>
    <col min="11" max="11" width="12.421875" style="9" bestFit="1" customWidth="1"/>
    <col min="12" max="16384" width="9.140625" style="3" customWidth="1"/>
  </cols>
  <sheetData>
    <row r="1" spans="1:11" ht="12.75" customHeight="1">
      <c r="A1" s="266" t="s">
        <v>124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57" t="s">
        <v>301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3.5">
      <c r="A3" s="201" t="s">
        <v>269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7">
      <c r="A4" s="267" t="s">
        <v>40</v>
      </c>
      <c r="B4" s="267"/>
      <c r="C4" s="267"/>
      <c r="D4" s="267"/>
      <c r="E4" s="267"/>
      <c r="F4" s="267"/>
      <c r="G4" s="267"/>
      <c r="H4" s="267"/>
      <c r="I4" s="30" t="s">
        <v>274</v>
      </c>
      <c r="J4" s="30" t="s">
        <v>254</v>
      </c>
      <c r="K4" s="30" t="s">
        <v>255</v>
      </c>
    </row>
    <row r="5" spans="1:11" ht="13.5">
      <c r="A5" s="267">
        <v>1</v>
      </c>
      <c r="B5" s="267"/>
      <c r="C5" s="267"/>
      <c r="D5" s="267"/>
      <c r="E5" s="267"/>
      <c r="F5" s="267"/>
      <c r="G5" s="267"/>
      <c r="H5" s="267"/>
      <c r="I5" s="31">
        <v>2</v>
      </c>
      <c r="J5" s="32" t="s">
        <v>222</v>
      </c>
      <c r="K5" s="32" t="s">
        <v>223</v>
      </c>
    </row>
    <row r="6" spans="1:11" ht="13.5">
      <c r="A6" s="241" t="s">
        <v>119</v>
      </c>
      <c r="B6" s="242"/>
      <c r="C6" s="242"/>
      <c r="D6" s="242"/>
      <c r="E6" s="242"/>
      <c r="F6" s="242"/>
      <c r="G6" s="242"/>
      <c r="H6" s="242"/>
      <c r="I6" s="268"/>
      <c r="J6" s="268"/>
      <c r="K6" s="269"/>
    </row>
    <row r="7" spans="1:11" ht="13.5">
      <c r="A7" s="218" t="s">
        <v>24</v>
      </c>
      <c r="B7" s="219"/>
      <c r="C7" s="219"/>
      <c r="D7" s="219"/>
      <c r="E7" s="219"/>
      <c r="F7" s="219"/>
      <c r="G7" s="219"/>
      <c r="H7" s="219"/>
      <c r="I7" s="15">
        <v>1</v>
      </c>
      <c r="J7" s="16">
        <v>-8458894</v>
      </c>
      <c r="K7" s="16">
        <v>-7341402</v>
      </c>
    </row>
    <row r="8" spans="1:11" ht="13.5">
      <c r="A8" s="218" t="s">
        <v>25</v>
      </c>
      <c r="B8" s="219"/>
      <c r="C8" s="219"/>
      <c r="D8" s="219"/>
      <c r="E8" s="219"/>
      <c r="F8" s="219"/>
      <c r="G8" s="219"/>
      <c r="H8" s="219"/>
      <c r="I8" s="15">
        <v>2</v>
      </c>
      <c r="J8" s="16">
        <v>4000044</v>
      </c>
      <c r="K8" s="16">
        <v>3913748</v>
      </c>
    </row>
    <row r="9" spans="1:11" ht="13.5">
      <c r="A9" s="218" t="s">
        <v>26</v>
      </c>
      <c r="B9" s="219"/>
      <c r="C9" s="219"/>
      <c r="D9" s="219"/>
      <c r="E9" s="219"/>
      <c r="F9" s="219"/>
      <c r="G9" s="219"/>
      <c r="H9" s="219"/>
      <c r="I9" s="15">
        <v>3</v>
      </c>
      <c r="J9" s="16">
        <v>11507736</v>
      </c>
      <c r="K9" s="16">
        <v>504785</v>
      </c>
    </row>
    <row r="10" spans="1:11" ht="13.5">
      <c r="A10" s="218" t="s">
        <v>27</v>
      </c>
      <c r="B10" s="219"/>
      <c r="C10" s="219"/>
      <c r="D10" s="219"/>
      <c r="E10" s="219"/>
      <c r="F10" s="219"/>
      <c r="G10" s="219"/>
      <c r="H10" s="219"/>
      <c r="I10" s="15">
        <v>4</v>
      </c>
      <c r="J10" s="16"/>
      <c r="K10" s="16"/>
    </row>
    <row r="11" spans="1:11" ht="13.5">
      <c r="A11" s="218" t="s">
        <v>28</v>
      </c>
      <c r="B11" s="219"/>
      <c r="C11" s="219"/>
      <c r="D11" s="219"/>
      <c r="E11" s="219"/>
      <c r="F11" s="219"/>
      <c r="G11" s="219"/>
      <c r="H11" s="219"/>
      <c r="I11" s="15">
        <v>5</v>
      </c>
      <c r="J11" s="16"/>
      <c r="K11" s="16"/>
    </row>
    <row r="12" spans="1:11" ht="13.5">
      <c r="A12" s="218" t="s">
        <v>32</v>
      </c>
      <c r="B12" s="219"/>
      <c r="C12" s="219"/>
      <c r="D12" s="219"/>
      <c r="E12" s="219"/>
      <c r="F12" s="219"/>
      <c r="G12" s="219"/>
      <c r="H12" s="219"/>
      <c r="I12" s="15">
        <v>6</v>
      </c>
      <c r="J12" s="16">
        <v>1300916</v>
      </c>
      <c r="K12" s="16"/>
    </row>
    <row r="13" spans="1:11" ht="13.5">
      <c r="A13" s="215" t="s">
        <v>120</v>
      </c>
      <c r="B13" s="216"/>
      <c r="C13" s="216"/>
      <c r="D13" s="216"/>
      <c r="E13" s="216"/>
      <c r="F13" s="216"/>
      <c r="G13" s="216"/>
      <c r="H13" s="216"/>
      <c r="I13" s="15">
        <v>7</v>
      </c>
      <c r="J13" s="17">
        <v>8349802</v>
      </c>
      <c r="K13" s="17">
        <f>SUM(K7:K12)</f>
        <v>-2922869</v>
      </c>
    </row>
    <row r="14" spans="1:11" ht="13.5">
      <c r="A14" s="218" t="s">
        <v>33</v>
      </c>
      <c r="B14" s="219"/>
      <c r="C14" s="219"/>
      <c r="D14" s="219"/>
      <c r="E14" s="219"/>
      <c r="F14" s="219"/>
      <c r="G14" s="219"/>
      <c r="H14" s="219"/>
      <c r="I14" s="15">
        <v>8</v>
      </c>
      <c r="J14" s="16"/>
      <c r="K14" s="16"/>
    </row>
    <row r="15" spans="1:11" ht="13.5">
      <c r="A15" s="218" t="s">
        <v>34</v>
      </c>
      <c r="B15" s="219"/>
      <c r="C15" s="219"/>
      <c r="D15" s="219"/>
      <c r="E15" s="219"/>
      <c r="F15" s="219"/>
      <c r="G15" s="219"/>
      <c r="H15" s="219"/>
      <c r="I15" s="15">
        <v>9</v>
      </c>
      <c r="J15" s="16">
        <v>4025601</v>
      </c>
      <c r="K15" s="16">
        <v>4712462</v>
      </c>
    </row>
    <row r="16" spans="1:11" ht="13.5">
      <c r="A16" s="218" t="s">
        <v>35</v>
      </c>
      <c r="B16" s="219"/>
      <c r="C16" s="219"/>
      <c r="D16" s="219"/>
      <c r="E16" s="219"/>
      <c r="F16" s="219"/>
      <c r="G16" s="219"/>
      <c r="H16" s="219"/>
      <c r="I16" s="15">
        <v>10</v>
      </c>
      <c r="J16" s="16">
        <v>1575268</v>
      </c>
      <c r="K16" s="16">
        <v>5561616</v>
      </c>
    </row>
    <row r="17" spans="1:11" ht="13.5">
      <c r="A17" s="218" t="s">
        <v>36</v>
      </c>
      <c r="B17" s="219"/>
      <c r="C17" s="219"/>
      <c r="D17" s="219"/>
      <c r="E17" s="219"/>
      <c r="F17" s="219"/>
      <c r="G17" s="219"/>
      <c r="H17" s="219"/>
      <c r="I17" s="15">
        <v>11</v>
      </c>
      <c r="J17" s="16"/>
      <c r="K17" s="16">
        <v>3848928</v>
      </c>
    </row>
    <row r="18" spans="1:11" ht="13.5">
      <c r="A18" s="215" t="s">
        <v>121</v>
      </c>
      <c r="B18" s="216"/>
      <c r="C18" s="216"/>
      <c r="D18" s="216"/>
      <c r="E18" s="216"/>
      <c r="F18" s="216"/>
      <c r="G18" s="216"/>
      <c r="H18" s="216"/>
      <c r="I18" s="15">
        <v>12</v>
      </c>
      <c r="J18" s="17">
        <v>5600869</v>
      </c>
      <c r="K18" s="17">
        <f>SUM(K14:K17)</f>
        <v>14123006</v>
      </c>
    </row>
    <row r="19" spans="1:11" ht="27.75" customHeight="1">
      <c r="A19" s="215" t="s">
        <v>20</v>
      </c>
      <c r="B19" s="216"/>
      <c r="C19" s="216"/>
      <c r="D19" s="216"/>
      <c r="E19" s="216"/>
      <c r="F19" s="216"/>
      <c r="G19" s="216"/>
      <c r="H19" s="216"/>
      <c r="I19" s="15">
        <v>13</v>
      </c>
      <c r="J19" s="17">
        <v>2748933</v>
      </c>
      <c r="K19" s="17">
        <f>IF(K13&gt;K18,K13-K18,0)</f>
        <v>0</v>
      </c>
    </row>
    <row r="20" spans="1:11" ht="28.5" customHeight="1">
      <c r="A20" s="215" t="s">
        <v>21</v>
      </c>
      <c r="B20" s="216"/>
      <c r="C20" s="216"/>
      <c r="D20" s="216"/>
      <c r="E20" s="216"/>
      <c r="F20" s="216"/>
      <c r="G20" s="216"/>
      <c r="H20" s="216"/>
      <c r="I20" s="15">
        <v>14</v>
      </c>
      <c r="J20" s="17">
        <v>0</v>
      </c>
      <c r="K20" s="17">
        <f>IF(K18&gt;K13,K18-K13,0)</f>
        <v>17045875</v>
      </c>
    </row>
    <row r="21" spans="1:11" ht="13.5">
      <c r="A21" s="241" t="s">
        <v>122</v>
      </c>
      <c r="B21" s="242"/>
      <c r="C21" s="242"/>
      <c r="D21" s="242"/>
      <c r="E21" s="242"/>
      <c r="F21" s="242"/>
      <c r="G21" s="242"/>
      <c r="H21" s="242"/>
      <c r="I21" s="268"/>
      <c r="J21" s="268"/>
      <c r="K21" s="269"/>
    </row>
    <row r="22" spans="1:11" ht="13.5">
      <c r="A22" s="218" t="s">
        <v>135</v>
      </c>
      <c r="B22" s="219"/>
      <c r="C22" s="219"/>
      <c r="D22" s="219"/>
      <c r="E22" s="219"/>
      <c r="F22" s="219"/>
      <c r="G22" s="219"/>
      <c r="H22" s="219"/>
      <c r="I22" s="15">
        <v>15</v>
      </c>
      <c r="J22" s="16"/>
      <c r="K22" s="16"/>
    </row>
    <row r="23" spans="1:11" ht="13.5">
      <c r="A23" s="218" t="s">
        <v>136</v>
      </c>
      <c r="B23" s="219"/>
      <c r="C23" s="219"/>
      <c r="D23" s="219"/>
      <c r="E23" s="219"/>
      <c r="F23" s="219"/>
      <c r="G23" s="219"/>
      <c r="H23" s="219"/>
      <c r="I23" s="15">
        <v>16</v>
      </c>
      <c r="J23" s="16">
        <v>0</v>
      </c>
      <c r="K23" s="16">
        <v>0</v>
      </c>
    </row>
    <row r="24" spans="1:11" ht="13.5">
      <c r="A24" s="218" t="s">
        <v>137</v>
      </c>
      <c r="B24" s="219"/>
      <c r="C24" s="219"/>
      <c r="D24" s="219"/>
      <c r="E24" s="219"/>
      <c r="F24" s="219"/>
      <c r="G24" s="219"/>
      <c r="H24" s="219"/>
      <c r="I24" s="15">
        <v>17</v>
      </c>
      <c r="J24" s="16">
        <v>0</v>
      </c>
      <c r="K24" s="16">
        <v>0</v>
      </c>
    </row>
    <row r="25" spans="1:11" ht="13.5">
      <c r="A25" s="218" t="s">
        <v>138</v>
      </c>
      <c r="B25" s="219"/>
      <c r="C25" s="219"/>
      <c r="D25" s="219"/>
      <c r="E25" s="219"/>
      <c r="F25" s="219"/>
      <c r="G25" s="219"/>
      <c r="H25" s="219"/>
      <c r="I25" s="15">
        <v>18</v>
      </c>
      <c r="J25" s="16">
        <v>0</v>
      </c>
      <c r="K25" s="16">
        <v>0</v>
      </c>
    </row>
    <row r="26" spans="1:11" ht="13.5">
      <c r="A26" s="218" t="s">
        <v>139</v>
      </c>
      <c r="B26" s="219"/>
      <c r="C26" s="219"/>
      <c r="D26" s="219"/>
      <c r="E26" s="219"/>
      <c r="F26" s="219"/>
      <c r="G26" s="219"/>
      <c r="H26" s="219"/>
      <c r="I26" s="15">
        <v>19</v>
      </c>
      <c r="J26" s="33">
        <v>459552</v>
      </c>
      <c r="K26" s="33"/>
    </row>
    <row r="27" spans="1:11" ht="13.5">
      <c r="A27" s="215" t="s">
        <v>125</v>
      </c>
      <c r="B27" s="216"/>
      <c r="C27" s="216"/>
      <c r="D27" s="216"/>
      <c r="E27" s="216"/>
      <c r="F27" s="216"/>
      <c r="G27" s="216"/>
      <c r="H27" s="216"/>
      <c r="I27" s="15">
        <v>20</v>
      </c>
      <c r="J27" s="17">
        <v>459552</v>
      </c>
      <c r="K27" s="17">
        <f>SUM(K22:K26)</f>
        <v>0</v>
      </c>
    </row>
    <row r="28" spans="1:11" ht="13.5">
      <c r="A28" s="218" t="s">
        <v>91</v>
      </c>
      <c r="B28" s="219"/>
      <c r="C28" s="219"/>
      <c r="D28" s="219"/>
      <c r="E28" s="219"/>
      <c r="F28" s="219"/>
      <c r="G28" s="219"/>
      <c r="H28" s="219"/>
      <c r="I28" s="15">
        <v>21</v>
      </c>
      <c r="J28" s="16">
        <v>807040</v>
      </c>
      <c r="K28" s="16">
        <v>572303</v>
      </c>
    </row>
    <row r="29" spans="1:11" ht="13.5">
      <c r="A29" s="218" t="s">
        <v>92</v>
      </c>
      <c r="B29" s="219"/>
      <c r="C29" s="219"/>
      <c r="D29" s="219"/>
      <c r="E29" s="219"/>
      <c r="F29" s="219"/>
      <c r="G29" s="219"/>
      <c r="H29" s="219"/>
      <c r="I29" s="15">
        <v>22</v>
      </c>
      <c r="J29" s="16">
        <v>0</v>
      </c>
      <c r="K29" s="16">
        <v>0</v>
      </c>
    </row>
    <row r="30" spans="1:11" ht="13.5">
      <c r="A30" s="218" t="s">
        <v>8</v>
      </c>
      <c r="B30" s="219"/>
      <c r="C30" s="219"/>
      <c r="D30" s="219"/>
      <c r="E30" s="219"/>
      <c r="F30" s="219"/>
      <c r="G30" s="219"/>
      <c r="H30" s="219"/>
      <c r="I30" s="15">
        <v>23</v>
      </c>
      <c r="J30" s="16"/>
      <c r="K30" s="16"/>
    </row>
    <row r="31" spans="1:11" ht="13.5">
      <c r="A31" s="215" t="s">
        <v>2</v>
      </c>
      <c r="B31" s="216"/>
      <c r="C31" s="216"/>
      <c r="D31" s="216"/>
      <c r="E31" s="216"/>
      <c r="F31" s="216"/>
      <c r="G31" s="216"/>
      <c r="H31" s="216"/>
      <c r="I31" s="15">
        <v>24</v>
      </c>
      <c r="J31" s="17">
        <v>807040</v>
      </c>
      <c r="K31" s="17">
        <f>SUM(K28:K30)</f>
        <v>572303</v>
      </c>
    </row>
    <row r="32" spans="1:11" ht="28.5" customHeight="1">
      <c r="A32" s="215" t="s">
        <v>22</v>
      </c>
      <c r="B32" s="216"/>
      <c r="C32" s="216"/>
      <c r="D32" s="216"/>
      <c r="E32" s="216"/>
      <c r="F32" s="216"/>
      <c r="G32" s="216"/>
      <c r="H32" s="216"/>
      <c r="I32" s="15">
        <v>25</v>
      </c>
      <c r="J32" s="17">
        <v>0</v>
      </c>
      <c r="K32" s="17">
        <f>IF(K27&gt;K31,K27-K31,0)</f>
        <v>0</v>
      </c>
    </row>
    <row r="33" spans="1:11" ht="27.75" customHeight="1">
      <c r="A33" s="215" t="s">
        <v>23</v>
      </c>
      <c r="B33" s="216"/>
      <c r="C33" s="216"/>
      <c r="D33" s="216"/>
      <c r="E33" s="216"/>
      <c r="F33" s="216"/>
      <c r="G33" s="216"/>
      <c r="H33" s="216"/>
      <c r="I33" s="15">
        <v>26</v>
      </c>
      <c r="J33" s="17">
        <v>347488</v>
      </c>
      <c r="K33" s="17">
        <f>IF(K31&gt;K27,K31-K27,0)</f>
        <v>572303</v>
      </c>
    </row>
    <row r="34" spans="1:11" ht="13.5">
      <c r="A34" s="241"/>
      <c r="B34" s="242"/>
      <c r="C34" s="242"/>
      <c r="D34" s="242"/>
      <c r="E34" s="242"/>
      <c r="F34" s="242"/>
      <c r="G34" s="242"/>
      <c r="H34" s="242"/>
      <c r="I34" s="268"/>
      <c r="J34" s="268"/>
      <c r="K34" s="269"/>
    </row>
    <row r="35" spans="1:11" ht="13.5">
      <c r="A35" s="218" t="s">
        <v>131</v>
      </c>
      <c r="B35" s="219"/>
      <c r="C35" s="219"/>
      <c r="D35" s="219"/>
      <c r="E35" s="219"/>
      <c r="F35" s="219"/>
      <c r="G35" s="219"/>
      <c r="H35" s="219"/>
      <c r="I35" s="15">
        <v>27</v>
      </c>
      <c r="J35" s="16">
        <v>0</v>
      </c>
      <c r="K35" s="16">
        <v>24750298</v>
      </c>
    </row>
    <row r="36" spans="1:11" ht="13.5">
      <c r="A36" s="218" t="s">
        <v>13</v>
      </c>
      <c r="B36" s="219"/>
      <c r="C36" s="219"/>
      <c r="D36" s="219"/>
      <c r="E36" s="219"/>
      <c r="F36" s="219"/>
      <c r="G36" s="219"/>
      <c r="H36" s="219"/>
      <c r="I36" s="15">
        <v>28</v>
      </c>
      <c r="J36" s="16">
        <v>0</v>
      </c>
      <c r="K36" s="16">
        <v>0</v>
      </c>
    </row>
    <row r="37" spans="1:11" ht="13.5">
      <c r="A37" s="218" t="s">
        <v>14</v>
      </c>
      <c r="B37" s="219"/>
      <c r="C37" s="219"/>
      <c r="D37" s="219"/>
      <c r="E37" s="219"/>
      <c r="F37" s="219"/>
      <c r="G37" s="219"/>
      <c r="H37" s="219"/>
      <c r="I37" s="15">
        <v>29</v>
      </c>
      <c r="J37" s="16">
        <v>316394</v>
      </c>
      <c r="K37" s="16">
        <v>7666568</v>
      </c>
    </row>
    <row r="38" spans="1:11" ht="13.5">
      <c r="A38" s="215" t="s">
        <v>49</v>
      </c>
      <c r="B38" s="216"/>
      <c r="C38" s="216"/>
      <c r="D38" s="216"/>
      <c r="E38" s="216"/>
      <c r="F38" s="216"/>
      <c r="G38" s="216"/>
      <c r="H38" s="216"/>
      <c r="I38" s="15">
        <v>30</v>
      </c>
      <c r="J38" s="17">
        <v>316394</v>
      </c>
      <c r="K38" s="17">
        <f>SUM(K35:K37)</f>
        <v>32416866</v>
      </c>
    </row>
    <row r="39" spans="1:11" ht="13.5">
      <c r="A39" s="218" t="s">
        <v>15</v>
      </c>
      <c r="B39" s="219"/>
      <c r="C39" s="219"/>
      <c r="D39" s="219"/>
      <c r="E39" s="219"/>
      <c r="F39" s="219"/>
      <c r="G39" s="219"/>
      <c r="H39" s="219"/>
      <c r="I39" s="15">
        <v>31</v>
      </c>
      <c r="J39" s="16">
        <v>3063484</v>
      </c>
      <c r="K39" s="16">
        <v>12558039</v>
      </c>
    </row>
    <row r="40" spans="1:11" ht="13.5">
      <c r="A40" s="218" t="s">
        <v>16</v>
      </c>
      <c r="B40" s="219"/>
      <c r="C40" s="219"/>
      <c r="D40" s="219"/>
      <c r="E40" s="219"/>
      <c r="F40" s="219"/>
      <c r="G40" s="219"/>
      <c r="H40" s="219"/>
      <c r="I40" s="15">
        <v>32</v>
      </c>
      <c r="J40" s="16">
        <v>0</v>
      </c>
      <c r="K40" s="16">
        <v>0</v>
      </c>
    </row>
    <row r="41" spans="1:11" ht="13.5">
      <c r="A41" s="218" t="s">
        <v>17</v>
      </c>
      <c r="B41" s="219"/>
      <c r="C41" s="219"/>
      <c r="D41" s="219"/>
      <c r="E41" s="219"/>
      <c r="F41" s="219"/>
      <c r="G41" s="219"/>
      <c r="H41" s="219"/>
      <c r="I41" s="15">
        <v>33</v>
      </c>
      <c r="J41" s="16">
        <v>0</v>
      </c>
      <c r="K41" s="16">
        <v>0</v>
      </c>
    </row>
    <row r="42" spans="1:11" ht="13.5">
      <c r="A42" s="218" t="s">
        <v>18</v>
      </c>
      <c r="B42" s="219"/>
      <c r="C42" s="219"/>
      <c r="D42" s="219"/>
      <c r="E42" s="219"/>
      <c r="F42" s="219"/>
      <c r="G42" s="219"/>
      <c r="H42" s="219"/>
      <c r="I42" s="15">
        <v>34</v>
      </c>
      <c r="J42" s="16">
        <v>0</v>
      </c>
      <c r="K42" s="16">
        <v>0</v>
      </c>
    </row>
    <row r="43" spans="1:11" ht="13.5">
      <c r="A43" s="218" t="s">
        <v>19</v>
      </c>
      <c r="B43" s="219"/>
      <c r="C43" s="219"/>
      <c r="D43" s="219"/>
      <c r="E43" s="219"/>
      <c r="F43" s="219"/>
      <c r="G43" s="219"/>
      <c r="H43" s="219"/>
      <c r="I43" s="15">
        <v>35</v>
      </c>
      <c r="J43" s="16">
        <v>0</v>
      </c>
      <c r="K43" s="16">
        <v>0</v>
      </c>
    </row>
    <row r="44" spans="1:11" ht="13.5">
      <c r="A44" s="215" t="s">
        <v>50</v>
      </c>
      <c r="B44" s="216"/>
      <c r="C44" s="216"/>
      <c r="D44" s="216"/>
      <c r="E44" s="216"/>
      <c r="F44" s="216"/>
      <c r="G44" s="216"/>
      <c r="H44" s="216"/>
      <c r="I44" s="15">
        <v>36</v>
      </c>
      <c r="J44" s="17">
        <v>3063484</v>
      </c>
      <c r="K44" s="17">
        <f>K39+K40+K41+K42+K43</f>
        <v>12558039</v>
      </c>
    </row>
    <row r="45" spans="1:11" ht="28.5" customHeight="1">
      <c r="A45" s="215" t="s">
        <v>9</v>
      </c>
      <c r="B45" s="216"/>
      <c r="C45" s="216"/>
      <c r="D45" s="216"/>
      <c r="E45" s="216"/>
      <c r="F45" s="216"/>
      <c r="G45" s="216"/>
      <c r="H45" s="216"/>
      <c r="I45" s="15">
        <v>37</v>
      </c>
      <c r="J45" s="17">
        <v>0</v>
      </c>
      <c r="K45" s="17">
        <f>IF(K38&gt;K44,K38-K44,0)</f>
        <v>19858827</v>
      </c>
    </row>
    <row r="46" spans="1:11" ht="29.25" customHeight="1">
      <c r="A46" s="215" t="s">
        <v>10</v>
      </c>
      <c r="B46" s="216"/>
      <c r="C46" s="216"/>
      <c r="D46" s="216"/>
      <c r="E46" s="216"/>
      <c r="F46" s="216"/>
      <c r="G46" s="216"/>
      <c r="H46" s="216"/>
      <c r="I46" s="15">
        <v>38</v>
      </c>
      <c r="J46" s="17">
        <v>2747090</v>
      </c>
      <c r="K46" s="17">
        <f>IF(K44&gt;K38,K44-K38,0)</f>
        <v>0</v>
      </c>
    </row>
    <row r="47" spans="1:11" ht="13.5">
      <c r="A47" s="218" t="s">
        <v>51</v>
      </c>
      <c r="B47" s="219"/>
      <c r="C47" s="219"/>
      <c r="D47" s="219"/>
      <c r="E47" s="219"/>
      <c r="F47" s="219"/>
      <c r="G47" s="219"/>
      <c r="H47" s="219"/>
      <c r="I47" s="15">
        <v>39</v>
      </c>
      <c r="J47" s="18">
        <v>0</v>
      </c>
      <c r="K47" s="18">
        <f>IF(K19-K20+K32-K33+K45-K46&gt;0,K19-K20+K32-K33+K45-K46,0)</f>
        <v>2240649</v>
      </c>
    </row>
    <row r="48" spans="1:11" ht="13.5">
      <c r="A48" s="218" t="s">
        <v>52</v>
      </c>
      <c r="B48" s="219"/>
      <c r="C48" s="219"/>
      <c r="D48" s="219"/>
      <c r="E48" s="219"/>
      <c r="F48" s="219"/>
      <c r="G48" s="219"/>
      <c r="H48" s="219"/>
      <c r="I48" s="15">
        <v>40</v>
      </c>
      <c r="J48" s="34">
        <v>345645</v>
      </c>
      <c r="K48" s="34">
        <f>IF(K20-K19+K33-K32+K46-K45&gt;0,K20-K19+K33-K32+K46-K45,0)</f>
        <v>0</v>
      </c>
    </row>
    <row r="49" spans="1:11" ht="13.5">
      <c r="A49" s="218" t="s">
        <v>123</v>
      </c>
      <c r="B49" s="219"/>
      <c r="C49" s="219"/>
      <c r="D49" s="219"/>
      <c r="E49" s="219"/>
      <c r="F49" s="219"/>
      <c r="G49" s="219"/>
      <c r="H49" s="219"/>
      <c r="I49" s="15">
        <v>41</v>
      </c>
      <c r="J49" s="16">
        <v>879505</v>
      </c>
      <c r="K49" s="110">
        <v>656753</v>
      </c>
    </row>
    <row r="50" spans="1:11" ht="13.5">
      <c r="A50" s="218" t="s">
        <v>132</v>
      </c>
      <c r="B50" s="219"/>
      <c r="C50" s="219"/>
      <c r="D50" s="219"/>
      <c r="E50" s="219"/>
      <c r="F50" s="219"/>
      <c r="G50" s="219"/>
      <c r="H50" s="219"/>
      <c r="I50" s="15">
        <v>42</v>
      </c>
      <c r="J50" s="16">
        <v>0</v>
      </c>
      <c r="K50" s="16">
        <f>K47</f>
        <v>2240649</v>
      </c>
    </row>
    <row r="51" spans="1:11" ht="13.5">
      <c r="A51" s="218" t="s">
        <v>133</v>
      </c>
      <c r="B51" s="219"/>
      <c r="C51" s="219"/>
      <c r="D51" s="219"/>
      <c r="E51" s="219"/>
      <c r="F51" s="219"/>
      <c r="G51" s="219"/>
      <c r="H51" s="219"/>
      <c r="I51" s="15">
        <v>43</v>
      </c>
      <c r="J51" s="16">
        <v>345645</v>
      </c>
      <c r="K51" s="16">
        <f>K48</f>
        <v>0</v>
      </c>
    </row>
    <row r="52" spans="1:11" ht="13.5">
      <c r="A52" s="230" t="s">
        <v>134</v>
      </c>
      <c r="B52" s="231"/>
      <c r="C52" s="231"/>
      <c r="D52" s="231"/>
      <c r="E52" s="231"/>
      <c r="F52" s="231"/>
      <c r="G52" s="231"/>
      <c r="H52" s="231"/>
      <c r="I52" s="27">
        <v>44</v>
      </c>
      <c r="J52" s="21">
        <v>533860</v>
      </c>
      <c r="K52" s="21">
        <f>K49+K50-K51</f>
        <v>2897402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4:H4"/>
    <mergeCell ref="A2:K2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5:K37 J28:K30 J39:K43 J7:K12 J14:K17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27:K27 J18:K20 J31:K33 J38:K38 J52:K52">
      <formula1>0</formula1>
    </dataValidation>
  </dataValidation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12" sqref="M12"/>
    </sheetView>
  </sheetViews>
  <sheetFormatPr defaultColWidth="9.140625" defaultRowHeight="12.75"/>
  <cols>
    <col min="1" max="4" width="9.140625" style="5" customWidth="1"/>
    <col min="5" max="5" width="11.28125" style="5" bestFit="1" customWidth="1"/>
    <col min="6" max="7" width="9.140625" style="5" customWidth="1"/>
    <col min="8" max="8" width="4.28125" style="5" customWidth="1"/>
    <col min="9" max="9" width="9.140625" style="5" customWidth="1"/>
    <col min="10" max="10" width="13.140625" style="5" bestFit="1" customWidth="1"/>
    <col min="11" max="11" width="12.421875" style="5" bestFit="1" customWidth="1"/>
    <col min="12" max="12" width="12.7109375" style="5" customWidth="1"/>
    <col min="13" max="13" width="14.7109375" style="5" customWidth="1"/>
    <col min="14" max="16384" width="9.140625" style="5" customWidth="1"/>
  </cols>
  <sheetData>
    <row r="1" spans="1:12" ht="12.75">
      <c r="A1" s="274" t="s">
        <v>220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4"/>
    </row>
    <row r="2" spans="1:12" ht="13.5">
      <c r="A2" s="35"/>
      <c r="B2" s="36"/>
      <c r="C2" s="276" t="s">
        <v>221</v>
      </c>
      <c r="D2" s="276"/>
      <c r="E2" s="38">
        <v>43101</v>
      </c>
      <c r="F2" s="37" t="s">
        <v>193</v>
      </c>
      <c r="G2" s="277">
        <v>43281</v>
      </c>
      <c r="H2" s="278"/>
      <c r="I2" s="36"/>
      <c r="J2" s="36"/>
      <c r="K2" s="36"/>
      <c r="L2" s="6"/>
    </row>
    <row r="3" spans="1:11" ht="27">
      <c r="A3" s="267" t="s">
        <v>40</v>
      </c>
      <c r="B3" s="267"/>
      <c r="C3" s="267"/>
      <c r="D3" s="267"/>
      <c r="E3" s="267"/>
      <c r="F3" s="267"/>
      <c r="G3" s="267"/>
      <c r="H3" s="267"/>
      <c r="I3" s="30" t="s">
        <v>274</v>
      </c>
      <c r="J3" s="30" t="s">
        <v>113</v>
      </c>
      <c r="K3" s="30" t="s">
        <v>114</v>
      </c>
    </row>
    <row r="4" spans="1:11" ht="13.5">
      <c r="A4" s="279">
        <v>1</v>
      </c>
      <c r="B4" s="279"/>
      <c r="C4" s="279"/>
      <c r="D4" s="279"/>
      <c r="E4" s="279"/>
      <c r="F4" s="279"/>
      <c r="G4" s="279"/>
      <c r="H4" s="279"/>
      <c r="I4" s="39">
        <v>2</v>
      </c>
      <c r="J4" s="32" t="s">
        <v>222</v>
      </c>
      <c r="K4" s="32" t="s">
        <v>223</v>
      </c>
    </row>
    <row r="5" spans="1:11" ht="13.5">
      <c r="A5" s="218" t="s">
        <v>224</v>
      </c>
      <c r="B5" s="219"/>
      <c r="C5" s="219"/>
      <c r="D5" s="219"/>
      <c r="E5" s="219"/>
      <c r="F5" s="219"/>
      <c r="G5" s="219"/>
      <c r="H5" s="219"/>
      <c r="I5" s="15">
        <v>1</v>
      </c>
      <c r="J5" s="114">
        <v>22208070</v>
      </c>
      <c r="K5" s="26">
        <v>41066860</v>
      </c>
    </row>
    <row r="6" spans="1:11" ht="13.5">
      <c r="A6" s="218" t="s">
        <v>225</v>
      </c>
      <c r="B6" s="219"/>
      <c r="C6" s="219"/>
      <c r="D6" s="219"/>
      <c r="E6" s="219"/>
      <c r="F6" s="219"/>
      <c r="G6" s="219"/>
      <c r="H6" s="219"/>
      <c r="I6" s="15">
        <v>2</v>
      </c>
      <c r="J6" s="114">
        <v>22162309</v>
      </c>
      <c r="K6" s="16">
        <v>1555445</v>
      </c>
    </row>
    <row r="7" spans="1:11" ht="13.5">
      <c r="A7" s="218" t="s">
        <v>226</v>
      </c>
      <c r="B7" s="219"/>
      <c r="C7" s="219"/>
      <c r="D7" s="219"/>
      <c r="E7" s="219"/>
      <c r="F7" s="219"/>
      <c r="G7" s="219"/>
      <c r="H7" s="219"/>
      <c r="I7" s="15">
        <v>3</v>
      </c>
      <c r="J7" s="115"/>
      <c r="K7" s="16"/>
    </row>
    <row r="8" spans="1:11" ht="13.5">
      <c r="A8" s="218" t="s">
        <v>227</v>
      </c>
      <c r="B8" s="219"/>
      <c r="C8" s="219"/>
      <c r="D8" s="219"/>
      <c r="E8" s="219"/>
      <c r="F8" s="219"/>
      <c r="G8" s="219"/>
      <c r="H8" s="219"/>
      <c r="I8" s="15">
        <v>4</v>
      </c>
      <c r="J8" s="114">
        <v>2807751</v>
      </c>
      <c r="K8" s="16">
        <v>1403875</v>
      </c>
    </row>
    <row r="9" spans="1:11" ht="13.5">
      <c r="A9" s="218" t="s">
        <v>228</v>
      </c>
      <c r="B9" s="219"/>
      <c r="C9" s="219"/>
      <c r="D9" s="219"/>
      <c r="E9" s="219"/>
      <c r="F9" s="219"/>
      <c r="G9" s="219"/>
      <c r="H9" s="219"/>
      <c r="I9" s="15">
        <v>5</v>
      </c>
      <c r="J9" s="116">
        <v>-29053426</v>
      </c>
      <c r="K9" s="16">
        <v>-7341402</v>
      </c>
    </row>
    <row r="10" spans="1:11" ht="13.5">
      <c r="A10" s="218" t="s">
        <v>229</v>
      </c>
      <c r="B10" s="219"/>
      <c r="C10" s="219"/>
      <c r="D10" s="219"/>
      <c r="E10" s="219"/>
      <c r="F10" s="219"/>
      <c r="G10" s="219"/>
      <c r="H10" s="219"/>
      <c r="I10" s="15">
        <v>6</v>
      </c>
      <c r="J10" s="114">
        <v>168978039</v>
      </c>
      <c r="K10" s="16">
        <v>167826861</v>
      </c>
    </row>
    <row r="11" spans="1:11" ht="13.5">
      <c r="A11" s="218" t="s">
        <v>230</v>
      </c>
      <c r="B11" s="219"/>
      <c r="C11" s="219"/>
      <c r="D11" s="219"/>
      <c r="E11" s="219"/>
      <c r="F11" s="219"/>
      <c r="G11" s="219"/>
      <c r="H11" s="219"/>
      <c r="I11" s="15">
        <v>7</v>
      </c>
      <c r="J11" s="115">
        <v>0</v>
      </c>
      <c r="K11" s="16"/>
    </row>
    <row r="12" spans="1:11" ht="13.5">
      <c r="A12" s="218" t="s">
        <v>231</v>
      </c>
      <c r="B12" s="219"/>
      <c r="C12" s="219"/>
      <c r="D12" s="219"/>
      <c r="E12" s="219"/>
      <c r="F12" s="219"/>
      <c r="G12" s="219"/>
      <c r="H12" s="219"/>
      <c r="I12" s="15">
        <v>8</v>
      </c>
      <c r="J12" s="115">
        <v>0</v>
      </c>
      <c r="K12" s="16"/>
    </row>
    <row r="13" spans="1:11" ht="13.5">
      <c r="A13" s="218" t="s">
        <v>232</v>
      </c>
      <c r="B13" s="219"/>
      <c r="C13" s="219"/>
      <c r="D13" s="219"/>
      <c r="E13" s="219"/>
      <c r="F13" s="219"/>
      <c r="G13" s="219"/>
      <c r="H13" s="219"/>
      <c r="I13" s="15">
        <v>9</v>
      </c>
      <c r="J13" s="115">
        <v>0</v>
      </c>
      <c r="K13" s="16"/>
    </row>
    <row r="14" spans="1:11" ht="13.5">
      <c r="A14" s="215" t="s">
        <v>233</v>
      </c>
      <c r="B14" s="216"/>
      <c r="C14" s="216"/>
      <c r="D14" s="216"/>
      <c r="E14" s="216"/>
      <c r="F14" s="216"/>
      <c r="G14" s="216"/>
      <c r="H14" s="216"/>
      <c r="I14" s="15">
        <v>10</v>
      </c>
      <c r="J14" s="17">
        <f>J5+J6+J7+J8+J9+J10+J11+J12+J13</f>
        <v>187102743</v>
      </c>
      <c r="K14" s="17">
        <f>K5+K6+K7+K8+K9+K10+K11+K12+K13</f>
        <v>204511639</v>
      </c>
    </row>
    <row r="15" spans="1:11" ht="13.5">
      <c r="A15" s="218" t="s">
        <v>234</v>
      </c>
      <c r="B15" s="219"/>
      <c r="C15" s="219"/>
      <c r="D15" s="219"/>
      <c r="E15" s="219"/>
      <c r="F15" s="219"/>
      <c r="G15" s="219"/>
      <c r="H15" s="219"/>
      <c r="I15" s="15">
        <v>11</v>
      </c>
      <c r="J15" s="16"/>
      <c r="K15" s="16"/>
    </row>
    <row r="16" spans="1:11" ht="13.5">
      <c r="A16" s="218" t="s">
        <v>235</v>
      </c>
      <c r="B16" s="219"/>
      <c r="C16" s="219"/>
      <c r="D16" s="219"/>
      <c r="E16" s="219"/>
      <c r="F16" s="219"/>
      <c r="G16" s="219"/>
      <c r="H16" s="219"/>
      <c r="I16" s="15">
        <v>12</v>
      </c>
      <c r="J16" s="16"/>
      <c r="K16" s="16"/>
    </row>
    <row r="17" spans="1:11" ht="13.5">
      <c r="A17" s="218" t="s">
        <v>236</v>
      </c>
      <c r="B17" s="219"/>
      <c r="C17" s="219"/>
      <c r="D17" s="219"/>
      <c r="E17" s="219"/>
      <c r="F17" s="219"/>
      <c r="G17" s="219"/>
      <c r="H17" s="219"/>
      <c r="I17" s="15">
        <v>13</v>
      </c>
      <c r="J17" s="16"/>
      <c r="K17" s="16"/>
    </row>
    <row r="18" spans="1:11" ht="13.5">
      <c r="A18" s="218" t="s">
        <v>237</v>
      </c>
      <c r="B18" s="219"/>
      <c r="C18" s="219"/>
      <c r="D18" s="219"/>
      <c r="E18" s="219"/>
      <c r="F18" s="219"/>
      <c r="G18" s="219"/>
      <c r="H18" s="219"/>
      <c r="I18" s="15">
        <v>14</v>
      </c>
      <c r="J18" s="16"/>
      <c r="K18" s="16"/>
    </row>
    <row r="19" spans="1:11" ht="13.5">
      <c r="A19" s="218" t="s">
        <v>238</v>
      </c>
      <c r="B19" s="219"/>
      <c r="C19" s="219"/>
      <c r="D19" s="219"/>
      <c r="E19" s="219"/>
      <c r="F19" s="219"/>
      <c r="G19" s="219"/>
      <c r="H19" s="219"/>
      <c r="I19" s="15">
        <v>15</v>
      </c>
      <c r="J19" s="16"/>
      <c r="K19" s="16"/>
    </row>
    <row r="20" spans="1:11" ht="13.5">
      <c r="A20" s="218" t="s">
        <v>239</v>
      </c>
      <c r="B20" s="219"/>
      <c r="C20" s="219"/>
      <c r="D20" s="219"/>
      <c r="E20" s="219"/>
      <c r="F20" s="219"/>
      <c r="G20" s="219"/>
      <c r="H20" s="219"/>
      <c r="I20" s="15">
        <v>16</v>
      </c>
      <c r="J20" s="16"/>
      <c r="K20" s="16"/>
    </row>
    <row r="21" spans="1:11" ht="13.5">
      <c r="A21" s="215" t="s">
        <v>240</v>
      </c>
      <c r="B21" s="216"/>
      <c r="C21" s="216"/>
      <c r="D21" s="216"/>
      <c r="E21" s="216"/>
      <c r="F21" s="216"/>
      <c r="G21" s="216"/>
      <c r="H21" s="216"/>
      <c r="I21" s="15">
        <v>17</v>
      </c>
      <c r="J21" s="21">
        <f>SUM(J15:J20)</f>
        <v>0</v>
      </c>
      <c r="K21" s="21">
        <f>SUM(K15:K20)</f>
        <v>0</v>
      </c>
    </row>
    <row r="22" spans="1:11" ht="13.5">
      <c r="A22" s="241"/>
      <c r="B22" s="242"/>
      <c r="C22" s="242"/>
      <c r="D22" s="242"/>
      <c r="E22" s="242"/>
      <c r="F22" s="242"/>
      <c r="G22" s="242"/>
      <c r="H22" s="242"/>
      <c r="I22" s="268"/>
      <c r="J22" s="268"/>
      <c r="K22" s="269"/>
    </row>
    <row r="23" spans="1:11" ht="13.5">
      <c r="A23" s="270" t="s">
        <v>241</v>
      </c>
      <c r="B23" s="271"/>
      <c r="C23" s="271"/>
      <c r="D23" s="271"/>
      <c r="E23" s="271"/>
      <c r="F23" s="271"/>
      <c r="G23" s="271"/>
      <c r="H23" s="271"/>
      <c r="I23" s="25">
        <v>18</v>
      </c>
      <c r="J23" s="26"/>
      <c r="K23" s="26"/>
    </row>
    <row r="24" spans="1:11" ht="17.25" customHeight="1">
      <c r="A24" s="230" t="s">
        <v>242</v>
      </c>
      <c r="B24" s="231"/>
      <c r="C24" s="231"/>
      <c r="D24" s="231"/>
      <c r="E24" s="231"/>
      <c r="F24" s="231"/>
      <c r="G24" s="231"/>
      <c r="H24" s="231"/>
      <c r="I24" s="27">
        <v>19</v>
      </c>
      <c r="J24" s="21"/>
      <c r="K24" s="21"/>
    </row>
    <row r="25" spans="1:11" ht="30" customHeight="1">
      <c r="A25" s="272" t="s">
        <v>243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11:J13 J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J6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psklepic</cp:lastModifiedBy>
  <cp:lastPrinted>2018-07-31T06:10:30Z</cp:lastPrinted>
  <dcterms:created xsi:type="dcterms:W3CDTF">2008-10-17T11:51:54Z</dcterms:created>
  <dcterms:modified xsi:type="dcterms:W3CDTF">2018-07-31T13:58:38Z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