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75" windowWidth="8580" windowHeight="693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5">'Notes'!$A$1:$A$19</definedName>
  </definedNames>
  <calcPr fullCalcOnLoad="1"/>
</workbook>
</file>

<file path=xl/sharedStrings.xml><?xml version="1.0" encoding="utf-8"?>
<sst xmlns="http://schemas.openxmlformats.org/spreadsheetml/2006/main" count="362" uniqueCount="324">
  <si>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</si>
  <si>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</si>
  <si>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</si>
  <si>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</si>
  <si>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</si>
  <si>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</si>
  <si>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</si>
  <si>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</si>
  <si>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</si>
  <si>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</si>
  <si>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</si>
  <si>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</si>
  <si>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</si>
  <si>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</si>
  <si>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</si>
  <si>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</si>
  <si>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</si>
  <si>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</si>
  <si>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</si>
  <si>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</si>
  <si>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</si>
  <si>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</si>
  <si>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</si>
  <si>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</si>
  <si>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</si>
  <si>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</si>
  <si>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</si>
  <si>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</si>
  <si>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</si>
  <si>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</si>
  <si>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</si>
  <si>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</si>
  <si>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</si>
  <si>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</si>
  <si>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</si>
  <si>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</si>
  <si>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</si>
  <si>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</si>
  <si>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</si>
  <si>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</si>
  <si>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</si>
  <si>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</si>
  <si>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</si>
  <si>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</si>
  <si>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</si>
  <si>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</si>
  <si>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</si>
  <si>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</si>
  <si>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</si>
  <si>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</si>
  <si>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</si>
  <si>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</si>
  <si>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</si>
  <si>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</si>
  <si>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</si>
  <si>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</si>
  <si>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</si>
  <si>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</si>
  <si>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</si>
  <si>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</si>
  <si>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</si>
  <si>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</si>
  <si>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</si>
  <si>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</si>
  <si>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</si>
  <si>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</si>
  <si>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</si>
  <si>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</si>
  <si>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</si>
  <si>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</si>
  <si>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</si>
  <si>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</si>
  <si>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</si>
  <si>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</si>
  <si>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</si>
  <si>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</si>
  <si>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</si>
  <si>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</si>
  <si>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</si>
  <si>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</si>
  <si>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</si>
  <si>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</si>
  <si>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</si>
  <si>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</si>
  <si>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</si>
  <si>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</si>
  <si>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</si>
  <si>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</si>
  <si>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</si>
  <si>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</si>
  <si>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</si>
  <si>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</si>
  <si>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</si>
  <si>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</si>
  <si>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</si>
  <si>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</si>
  <si>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</si>
  <si>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</si>
  <si>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</si>
  <si>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</si>
  <si>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</si>
  <si>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</si>
  <si>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</si>
  <si>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</si>
  <si>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</si>
  <si>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</si>
  <si>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</si>
  <si>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</si>
  <si>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</si>
  <si>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</si>
  <si>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</si>
  <si>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</si>
  <si>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</si>
  <si>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</si>
  <si>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</si>
  <si>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</si>
  <si>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</si>
  <si>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</si>
  <si>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</si>
  <si>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</si>
  <si>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</si>
  <si>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</si>
  <si>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</si>
  <si>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</si>
  <si>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</si>
  <si>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</si>
  <si>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</si>
  <si>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</si>
  <si>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</si>
  <si>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</si>
  <si>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</si>
  <si>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</si>
  <si>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</si>
  <si>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</si>
  <si>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</si>
  <si>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</si>
  <si>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</si>
  <si>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</si>
  <si>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</si>
  <si>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</si>
  <si>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</si>
  <si>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</si>
  <si>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</si>
  <si>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</si>
  <si>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</si>
  <si>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</si>
  <si>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</si>
  <si>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</si>
  <si>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</si>
  <si>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</si>
  <si>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</si>
  <si>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</si>
  <si>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</si>
  <si>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</si>
  <si>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</si>
  <si>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</si>
  <si>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</si>
  <si>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</si>
  <si>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</si>
  <si>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</si>
  <si>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</si>
  <si>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</si>
  <si>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</si>
  <si>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</si>
  <si>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</si>
  <si>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</si>
  <si>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</si>
  <si>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</si>
  <si>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</si>
  <si>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</si>
  <si>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</si>
  <si>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</si>
  <si>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</si>
  <si>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</si>
  <si>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</si>
  <si>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</si>
  <si>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</si>
  <si>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</si>
  <si>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</si>
  <si>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</si>
  <si>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</si>
  <si>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</si>
  <si>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</si>
  <si>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</si>
  <si>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</si>
  <si>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</si>
  <si>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</si>
  <si>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</si>
  <si>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</si>
  <si>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</si>
  <si>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</si>
  <si>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</si>
  <si>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</si>
  <si>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</si>
  <si>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</si>
  <si>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</si>
  <si>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</si>
  <si>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</si>
  <si>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</si>
  <si>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</si>
  <si>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</si>
  <si>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</si>
  <si>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</si>
  <si>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</si>
  <si>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</si>
  <si>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</si>
  <si>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</si>
  <si>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</si>
  <si>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</si>
  <si>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</si>
  <si>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</si>
  <si>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</si>
  <si>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</si>
  <si>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</si>
  <si>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</si>
  <si>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</si>
  <si>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</si>
  <si>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</si>
  <si>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</si>
  <si>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</si>
  <si>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</si>
  <si>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</si>
  <si>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</si>
  <si>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</si>
  <si>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</si>
  <si>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</si>
  <si>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</si>
  <si>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</si>
  <si>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</si>
  <si>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</si>
  <si>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</si>
  <si>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</si>
  <si>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</si>
  <si>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</si>
  <si>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</si>
  <si>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</si>
  <si>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</si>
  <si>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</si>
  <si>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</si>
  <si>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</si>
  <si>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</si>
  <si>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</si>
  <si>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</si>
  <si>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</si>
  <si>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</si>
  <si>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</si>
  <si>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</si>
  <si>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</si>
  <si>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</si>
  <si>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</si>
  <si>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</si>
  <si>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</si>
  <si>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</si>
  <si>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</si>
  <si>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</si>
  <si>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</si>
  <si>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</si>
  <si>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</si>
  <si>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</si>
  <si>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</si>
  <si>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</si>
  <si>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</si>
  <si>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</si>
  <si>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</si>
  <si>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</si>
  <si>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</si>
  <si>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</si>
  <si>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</si>
  <si>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</si>
  <si>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</si>
  <si>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</si>
  <si>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</si>
  <si>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</si>
  <si>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</si>
  <si>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</si>
  <si>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</si>
  <si>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</si>
  <si>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</si>
  <si>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</si>
  <si>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</si>
  <si>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</si>
  <si>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</si>
  <si>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</si>
  <si>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</si>
  <si>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</si>
  <si>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</si>
  <si>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</si>
  <si>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</si>
  <si>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</si>
  <si>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</si>
  <si>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</si>
  <si>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Varteks GROUP -Varaždin</t>
  </si>
  <si>
    <t>Varteks Group - Varaždin</t>
  </si>
  <si>
    <t>YES</t>
  </si>
  <si>
    <t xml:space="preserve">BURGTRADE G.m.b.h. </t>
  </si>
  <si>
    <t>Eisenstadt, Austrija</t>
  </si>
  <si>
    <t>00128280Y</t>
  </si>
  <si>
    <t>VARTEKS LOGISTIC d.o.o.</t>
  </si>
  <si>
    <t>Varaždin, Hrvatska</t>
  </si>
  <si>
    <t>01038133</t>
  </si>
  <si>
    <t>VARTEKS ESOP d.o.o.</t>
  </si>
  <si>
    <t>070092385</t>
  </si>
  <si>
    <t>Bolšec Vlado</t>
  </si>
  <si>
    <t>042/377-005</t>
  </si>
  <si>
    <t>vbolsec@varteks.com</t>
  </si>
  <si>
    <t>00872098033</t>
  </si>
  <si>
    <t>1280511</t>
  </si>
  <si>
    <t>IX.  TOTAL INCOME (111+131+142+144)</t>
  </si>
  <si>
    <t>VARTEKS PRO d.o.o.</t>
  </si>
  <si>
    <t>1.1.2013.</t>
  </si>
  <si>
    <t>Notes to the Financial Reports</t>
  </si>
  <si>
    <t xml:space="preserve"> </t>
  </si>
  <si>
    <t xml:space="preserve">During the reporting period, on 5 February 2013 started a pre-bankruptcy settlement over Varteks d.d. </t>
  </si>
  <si>
    <t xml:space="preserve">The settlement was used as a base for the Plan of financial restructuring of the company, and the pre-bankruptcy settlement </t>
  </si>
  <si>
    <t>was reached on 11 July 2013 at the Commercial Court in Varaždin.</t>
  </si>
  <si>
    <t xml:space="preserve">On 7 February 2013 three affiliates owned by Varteks d.d. in amount of 100% merged with the parent company. </t>
  </si>
  <si>
    <t>Varteks d.d. merged: Varteks odjeća d.o.o. Varaždin, Varteks Ludbreg d.o.o. Ludbreg and Varteks Bednja d.o.o. Bednja.</t>
  </si>
  <si>
    <t>In the reporting period, business was presented together with data of the merged companies.</t>
  </si>
  <si>
    <t xml:space="preserve">For Varteks Trade d.o.o. Slovenia, which was owned by the Varteks d.d. in amount of 100% a pre-bankruptcy settlement started </t>
  </si>
  <si>
    <t xml:space="preserve">on 19 March 2013, and the business of affiliate Varteks Plus d.o.o. in Serbia, also owned by the Varteks d.d. in amount of 100%, was put on hold. </t>
  </si>
  <si>
    <t>as of 30.09.2013.</t>
  </si>
  <si>
    <t>period 01.01.2013. to 30.09.2013.</t>
  </si>
  <si>
    <t>30.9.2013.</t>
  </si>
  <si>
    <t>30.09.2013.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</si>
</sst>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30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1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32" borderId="14" xfId="0" applyNumberFormat="1" applyFont="1" applyFill="1" applyBorder="1" applyAlignment="1" applyProtection="1">
      <alignment horizontal="right" vertical="center"/>
      <protection hidden="1" locked="0"/>
    </xf>
    <xf numFmtId="0" fontId="2" fillId="32" borderId="1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3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32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15" fillId="0" borderId="0" xfId="0" applyFont="1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32" borderId="1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2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33" borderId="33" xfId="57" applyFont="1" applyFill="1" applyBorder="1" applyAlignment="1">
      <alignment horizontal="center" vertical="center" wrapText="1"/>
      <protection/>
    </xf>
    <xf numFmtId="0" fontId="6" fillId="33" borderId="33" xfId="57" applyFont="1" applyFill="1" applyBorder="1" applyAlignment="1">
      <alignment horizontal="center" vertical="center" wrapText="1"/>
      <protection/>
    </xf>
    <xf numFmtId="0" fontId="6" fillId="33" borderId="34" xfId="57" applyFont="1" applyFill="1" applyBorder="1" applyAlignment="1">
      <alignment horizontal="center" vertical="center"/>
      <protection/>
    </xf>
    <xf numFmtId="49" fontId="6" fillId="33" borderId="34" xfId="57" applyNumberFormat="1" applyFont="1" applyFill="1" applyBorder="1" applyAlignment="1">
      <alignment horizontal="center" vertical="center" wrapText="1"/>
      <protection/>
    </xf>
    <xf numFmtId="167" fontId="2" fillId="0" borderId="10" xfId="57" applyNumberFormat="1" applyFont="1" applyFill="1" applyBorder="1" applyAlignment="1">
      <alignment horizontal="center" vertical="center"/>
      <protection/>
    </xf>
    <xf numFmtId="167" fontId="2" fillId="0" borderId="12" xfId="57" applyNumberFormat="1" applyFont="1" applyFill="1" applyBorder="1" applyAlignment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5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Border="1" applyAlignment="1">
      <alignment/>
    </xf>
    <xf numFmtId="0" fontId="3" fillId="0" borderId="31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1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2" xfId="58" applyFont="1" applyFill="1" applyBorder="1" applyAlignment="1" applyProtection="1">
      <alignment horizontal="left" vertical="top" wrapText="1" indent="2"/>
      <protection hidden="1"/>
    </xf>
    <xf numFmtId="0" fontId="3" fillId="0" borderId="32" xfId="58" applyFont="1" applyFill="1" applyBorder="1" applyProtection="1">
      <alignment vertical="top"/>
      <protection hidden="1"/>
    </xf>
    <xf numFmtId="3" fontId="14" fillId="0" borderId="15" xfId="0" applyNumberFormat="1" applyFont="1" applyBorder="1" applyAlignment="1" applyProtection="1">
      <alignment/>
      <protection locked="0"/>
    </xf>
    <xf numFmtId="14" fontId="2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0" fontId="0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15" fillId="0" borderId="0" xfId="0" applyFont="1" applyFill="1" applyAlignment="1">
      <alignment vertical="top"/>
    </xf>
    <xf numFmtId="4" fontId="16" fillId="0" borderId="0" xfId="57" applyNumberFormat="1" applyFont="1" applyFill="1" applyAlignment="1">
      <alignment/>
      <protection/>
    </xf>
    <xf numFmtId="167" fontId="2" fillId="0" borderId="11" xfId="57" applyNumberFormat="1" applyFont="1" applyFill="1" applyBorder="1" applyAlignment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Fill="1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 applyProtection="1">
      <alignment horizontal="left" vertical="top" wrapText="1"/>
      <protection hidden="1"/>
    </xf>
    <xf numFmtId="0" fontId="2" fillId="32" borderId="31" xfId="0" applyFont="1" applyFill="1" applyBorder="1" applyAlignment="1" applyProtection="1">
      <alignment horizontal="right" vertical="center"/>
      <protection hidden="1" locked="0"/>
    </xf>
    <xf numFmtId="49" fontId="2" fillId="0" borderId="32" xfId="0" applyNumberFormat="1" applyFont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horizontal="right" vertical="center"/>
      <protection hidden="1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5" fillId="0" borderId="0" xfId="0" applyFont="1" applyBorder="1" applyAlignment="1">
      <alignment vertical="top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34" borderId="12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2" fillId="0" borderId="3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horizontal="right"/>
      <protection hidden="1"/>
    </xf>
    <xf numFmtId="49" fontId="2" fillId="32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2" xfId="0" applyFont="1" applyBorder="1" applyAlignment="1" applyProtection="1">
      <alignment horizontal="right" wrapText="1"/>
      <protection hidden="1"/>
    </xf>
    <xf numFmtId="0" fontId="2" fillId="32" borderId="23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" fontId="2" fillId="32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4" fillId="32" borderId="23" xfId="53" applyFill="1" applyBorder="1" applyAlignment="1" applyProtection="1">
      <alignment/>
      <protection hidden="1" locked="0"/>
    </xf>
    <xf numFmtId="0" fontId="2" fillId="0" borderId="22" xfId="0" applyFont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0" fontId="2" fillId="0" borderId="37" xfId="0" applyFont="1" applyFill="1" applyBorder="1" applyAlignment="1" applyProtection="1">
      <alignment horizontal="right" vertical="center"/>
      <protection hidden="1" locked="0"/>
    </xf>
    <xf numFmtId="0" fontId="2" fillId="0" borderId="38" xfId="0" applyFont="1" applyFill="1" applyBorder="1" applyAlignment="1" applyProtection="1">
      <alignment horizontal="right" vertical="center"/>
      <protection hidden="1" locked="0"/>
    </xf>
    <xf numFmtId="49" fontId="2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40" xfId="0" applyFont="1" applyBorder="1" applyAlignment="1" applyProtection="1">
      <alignment horizontal="center" vertical="top"/>
      <protection hidden="1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49" fontId="3" fillId="0" borderId="37" xfId="0" applyNumberFormat="1" applyFont="1" applyFill="1" applyBorder="1" applyAlignment="1" applyProtection="1">
      <alignment horizontal="left" vertical="center"/>
      <protection hidden="1" locked="0"/>
    </xf>
    <xf numFmtId="49" fontId="3" fillId="0" borderId="37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2" xfId="0" applyFont="1" applyBorder="1" applyAlignment="1" applyProtection="1">
      <alignment horizontal="right" wrapText="1"/>
      <protection hidden="1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2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3" xfId="53" applyNumberFormat="1" applyFont="1" applyFill="1" applyBorder="1" applyAlignment="1" applyProtection="1">
      <alignment horizontal="left" vertical="center"/>
      <protection hidden="1" locked="0"/>
    </xf>
    <xf numFmtId="49" fontId="2" fillId="32" borderId="23" xfId="0" applyNumberFormat="1" applyFont="1" applyFill="1" applyBorder="1" applyAlignment="1" applyProtection="1">
      <alignment horizontal="left" vertical="center"/>
      <protection hidden="1" locked="0"/>
    </xf>
    <xf numFmtId="49" fontId="2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3" fillId="0" borderId="38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>
      <alignment horizontal="left" vertical="center" wrapText="1"/>
      <protection/>
    </xf>
    <xf numFmtId="0" fontId="3" fillId="0" borderId="44" xfId="57" applyFont="1" applyFill="1" applyBorder="1" applyAlignment="1">
      <alignment horizontal="left" vertical="center" wrapText="1"/>
      <protection/>
    </xf>
    <xf numFmtId="0" fontId="3" fillId="0" borderId="21" xfId="57" applyFont="1" applyFill="1" applyBorder="1" applyAlignment="1">
      <alignment horizontal="left" vertical="center" wrapText="1"/>
      <protection/>
    </xf>
    <xf numFmtId="0" fontId="3" fillId="0" borderId="45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2" xfId="57" applyFont="1" applyBorder="1" applyAlignment="1">
      <alignment/>
      <protection/>
    </xf>
    <xf numFmtId="14" fontId="7" fillId="32" borderId="16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57" applyFont="1" applyBorder="1" applyAlignment="1">
      <alignment vertical="center"/>
      <protection/>
    </xf>
    <xf numFmtId="0" fontId="7" fillId="32" borderId="16" xfId="57" applyFont="1" applyFill="1" applyBorder="1" applyAlignment="1" applyProtection="1">
      <alignment horizontal="left" vertical="center"/>
      <protection hidden="1" locked="0"/>
    </xf>
    <xf numFmtId="0" fontId="7" fillId="32" borderId="18" xfId="57" applyFont="1" applyFill="1" applyBorder="1" applyAlignment="1" applyProtection="1">
      <alignment horizontal="left" vertical="center"/>
      <protection hidden="1" locked="0"/>
    </xf>
    <xf numFmtId="0" fontId="7" fillId="32" borderId="19" xfId="57" applyFont="1" applyFill="1" applyBorder="1" applyAlignment="1" applyProtection="1">
      <alignment horizontal="left" vertical="center"/>
      <protection hidden="1" locked="0"/>
    </xf>
    <xf numFmtId="0" fontId="2" fillId="33" borderId="33" xfId="57" applyFont="1" applyFill="1" applyBorder="1" applyAlignment="1">
      <alignment horizontal="center" vertical="center" wrapText="1"/>
      <protection/>
    </xf>
    <xf numFmtId="0" fontId="6" fillId="33" borderId="34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left" wrapText="1"/>
      <protection/>
    </xf>
    <xf numFmtId="0" fontId="7" fillId="0" borderId="22" xfId="57" applyFont="1" applyFill="1" applyBorder="1" applyAlignment="1">
      <alignment horizontal="center"/>
      <protection/>
    </xf>
    <xf numFmtId="0" fontId="0" fillId="0" borderId="22" xfId="57" applyFont="1" applyBorder="1" applyAlignment="1">
      <alignment horizontal="center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46" xfId="57" applyFont="1" applyFill="1" applyBorder="1" applyAlignment="1">
      <alignment horizontal="left" vertical="center" wrapText="1"/>
      <protection/>
    </xf>
    <xf numFmtId="0" fontId="2" fillId="35" borderId="16" xfId="57" applyFont="1" applyFill="1" applyBorder="1" applyAlignment="1">
      <alignment horizontal="left" vertical="center" wrapText="1"/>
      <protection/>
    </xf>
    <xf numFmtId="0" fontId="2" fillId="35" borderId="18" xfId="57" applyFont="1" applyFill="1" applyBorder="1" applyAlignment="1">
      <alignment horizontal="left" vertical="center" wrapText="1"/>
      <protection/>
    </xf>
    <xf numFmtId="0" fontId="0" fillId="35" borderId="18" xfId="57" applyFont="1" applyFill="1" applyBorder="1" applyAlignment="1">
      <alignment vertical="center" wrapText="1"/>
      <protection/>
    </xf>
    <xf numFmtId="0" fontId="0" fillId="35" borderId="19" xfId="57" applyFont="1" applyFill="1" applyBorder="1" applyAlignment="1">
      <alignment vertical="center" wrapText="1"/>
      <protection/>
    </xf>
    <xf numFmtId="0" fontId="2" fillId="0" borderId="17" xfId="57" applyFont="1" applyFill="1" applyBorder="1" applyAlignment="1">
      <alignment horizontal="left" vertical="center" wrapText="1"/>
      <protection/>
    </xf>
    <xf numFmtId="0" fontId="2" fillId="0" borderId="44" xfId="57" applyFont="1" applyFill="1" applyBorder="1" applyAlignment="1">
      <alignment horizontal="left" vertical="center" wrapText="1"/>
      <protection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9.140625" style="55" customWidth="1"/>
    <col min="2" max="2" width="13.00390625" style="55" customWidth="1"/>
    <col min="3" max="3" width="6.28125" style="55" customWidth="1"/>
    <col min="4" max="4" width="17.7109375" style="55" customWidth="1"/>
    <col min="5" max="5" width="9.8515625" style="55" bestFit="1" customWidth="1"/>
    <col min="6" max="6" width="9.140625" style="55" customWidth="1"/>
    <col min="7" max="7" width="14.00390625" style="55" customWidth="1"/>
    <col min="8" max="8" width="17.7109375" style="55" customWidth="1"/>
    <col min="9" max="9" width="19.7109375" style="55" customWidth="1"/>
    <col min="10" max="16384" width="9.140625" style="55" customWidth="1"/>
  </cols>
  <sheetData>
    <row r="1" spans="1:12" ht="15.75">
      <c r="A1" s="191" t="s">
        <v>209</v>
      </c>
      <c r="B1" s="191"/>
      <c r="C1" s="191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192" t="s">
        <v>208</v>
      </c>
      <c r="B2" s="193"/>
      <c r="C2" s="193"/>
      <c r="D2" s="194"/>
      <c r="E2" s="133">
        <v>41275</v>
      </c>
      <c r="F2" s="72"/>
      <c r="G2" s="73" t="s">
        <v>7</v>
      </c>
      <c r="H2" s="133">
        <v>41547</v>
      </c>
      <c r="I2" s="56"/>
      <c r="J2" s="24"/>
      <c r="K2" s="24"/>
      <c r="L2" s="24"/>
    </row>
    <row r="3" spans="1:12" ht="12.75">
      <c r="A3" s="57"/>
      <c r="B3" s="57"/>
      <c r="C3" s="57"/>
      <c r="D3" s="57"/>
      <c r="E3" s="58"/>
      <c r="F3" s="58"/>
      <c r="G3" s="57"/>
      <c r="H3" s="57"/>
      <c r="I3" s="59"/>
      <c r="J3" s="24"/>
      <c r="K3" s="24"/>
      <c r="L3" s="24"/>
    </row>
    <row r="4" spans="1:12" ht="15.75">
      <c r="A4" s="195" t="s">
        <v>210</v>
      </c>
      <c r="B4" s="195"/>
      <c r="C4" s="195"/>
      <c r="D4" s="195"/>
      <c r="E4" s="195"/>
      <c r="F4" s="195"/>
      <c r="G4" s="195"/>
      <c r="H4" s="195"/>
      <c r="I4" s="195"/>
      <c r="J4" s="24"/>
      <c r="K4" s="24"/>
      <c r="L4" s="24"/>
    </row>
    <row r="5" spans="1:12" ht="12.75">
      <c r="A5" s="22"/>
      <c r="B5" s="22"/>
      <c r="C5" s="22"/>
      <c r="D5" s="23"/>
      <c r="E5" s="60"/>
      <c r="F5" s="61"/>
      <c r="G5" s="62"/>
      <c r="H5" s="63"/>
      <c r="I5" s="64"/>
      <c r="J5" s="24"/>
      <c r="K5" s="24"/>
      <c r="L5" s="24"/>
    </row>
    <row r="6" spans="1:12" ht="12.75">
      <c r="A6" s="196" t="s">
        <v>211</v>
      </c>
      <c r="B6" s="197"/>
      <c r="C6" s="198" t="s">
        <v>212</v>
      </c>
      <c r="D6" s="199"/>
      <c r="E6" s="200"/>
      <c r="F6" s="200"/>
      <c r="G6" s="200"/>
      <c r="H6" s="200"/>
      <c r="I6" s="75"/>
      <c r="J6" s="24"/>
      <c r="K6" s="24"/>
      <c r="L6" s="24"/>
    </row>
    <row r="7" spans="1:12" ht="6.75" customHeight="1">
      <c r="A7" s="76"/>
      <c r="B7" s="76"/>
      <c r="C7" s="22"/>
      <c r="D7" s="22"/>
      <c r="E7" s="200"/>
      <c r="F7" s="200"/>
      <c r="G7" s="200"/>
      <c r="H7" s="200"/>
      <c r="I7" s="75"/>
      <c r="J7" s="24"/>
      <c r="K7" s="24"/>
      <c r="L7" s="24"/>
    </row>
    <row r="8" spans="1:12" ht="24.75" customHeight="1">
      <c r="A8" s="201" t="s">
        <v>213</v>
      </c>
      <c r="B8" s="202"/>
      <c r="C8" s="198" t="s">
        <v>214</v>
      </c>
      <c r="D8" s="199"/>
      <c r="E8" s="200"/>
      <c r="F8" s="200"/>
      <c r="G8" s="200"/>
      <c r="H8" s="200"/>
      <c r="I8" s="23"/>
      <c r="J8" s="24"/>
      <c r="K8" s="24"/>
      <c r="L8" s="24"/>
    </row>
    <row r="9" spans="1:12" ht="8.25" customHeight="1">
      <c r="A9" s="77"/>
      <c r="B9" s="77"/>
      <c r="C9" s="78"/>
      <c r="D9" s="22"/>
      <c r="E9" s="22"/>
      <c r="F9" s="22"/>
      <c r="G9" s="22"/>
      <c r="H9" s="22"/>
      <c r="I9" s="22"/>
      <c r="J9" s="24"/>
      <c r="K9" s="24"/>
      <c r="L9" s="24"/>
    </row>
    <row r="10" spans="1:12" ht="12.75">
      <c r="A10" s="208" t="s">
        <v>215</v>
      </c>
      <c r="B10" s="209"/>
      <c r="C10" s="198" t="s">
        <v>305</v>
      </c>
      <c r="D10" s="199"/>
      <c r="E10" s="22"/>
      <c r="F10" s="22"/>
      <c r="G10" s="22"/>
      <c r="H10" s="22"/>
      <c r="I10" s="22"/>
      <c r="J10" s="24"/>
      <c r="K10" s="24"/>
      <c r="L10" s="24"/>
    </row>
    <row r="11" spans="1:12" ht="12.75">
      <c r="A11" s="210"/>
      <c r="B11" s="210"/>
      <c r="C11" s="22"/>
      <c r="D11" s="22"/>
      <c r="E11" s="22"/>
      <c r="F11" s="22"/>
      <c r="G11" s="22"/>
      <c r="H11" s="22"/>
      <c r="I11" s="22"/>
      <c r="J11" s="24"/>
      <c r="K11" s="24"/>
      <c r="L11" s="24"/>
    </row>
    <row r="12" spans="1:12" ht="12.75">
      <c r="A12" s="196" t="s">
        <v>216</v>
      </c>
      <c r="B12" s="197"/>
      <c r="C12" s="203" t="s">
        <v>217</v>
      </c>
      <c r="D12" s="204"/>
      <c r="E12" s="204"/>
      <c r="F12" s="204"/>
      <c r="G12" s="204"/>
      <c r="H12" s="204"/>
      <c r="I12" s="205"/>
      <c r="J12" s="24"/>
      <c r="K12" s="24"/>
      <c r="L12" s="24"/>
    </row>
    <row r="13" spans="1:12" ht="12.75">
      <c r="A13" s="76"/>
      <c r="B13" s="76"/>
      <c r="C13" s="79"/>
      <c r="D13" s="22"/>
      <c r="E13" s="22"/>
      <c r="F13" s="22"/>
      <c r="G13" s="22"/>
      <c r="H13" s="22"/>
      <c r="I13" s="22"/>
      <c r="J13" s="24"/>
      <c r="K13" s="24"/>
      <c r="L13" s="24"/>
    </row>
    <row r="14" spans="1:12" ht="12.75">
      <c r="A14" s="196" t="s">
        <v>4</v>
      </c>
      <c r="B14" s="197"/>
      <c r="C14" s="206">
        <v>42000</v>
      </c>
      <c r="D14" s="207"/>
      <c r="E14" s="22"/>
      <c r="F14" s="203" t="s">
        <v>218</v>
      </c>
      <c r="G14" s="204"/>
      <c r="H14" s="204"/>
      <c r="I14" s="205"/>
      <c r="J14" s="24"/>
      <c r="K14" s="24"/>
      <c r="L14" s="24"/>
    </row>
    <row r="15" spans="1:12" ht="12.75">
      <c r="A15" s="76"/>
      <c r="B15" s="76"/>
      <c r="C15" s="22"/>
      <c r="D15" s="22"/>
      <c r="E15" s="22"/>
      <c r="F15" s="22"/>
      <c r="G15" s="22"/>
      <c r="H15" s="22"/>
      <c r="I15" s="22"/>
      <c r="J15" s="24"/>
      <c r="K15" s="24"/>
      <c r="L15" s="24"/>
    </row>
    <row r="16" spans="1:12" ht="12.75">
      <c r="A16" s="196" t="s">
        <v>219</v>
      </c>
      <c r="B16" s="197"/>
      <c r="C16" s="203" t="s">
        <v>220</v>
      </c>
      <c r="D16" s="204"/>
      <c r="E16" s="204"/>
      <c r="F16" s="204"/>
      <c r="G16" s="204"/>
      <c r="H16" s="204"/>
      <c r="I16" s="205"/>
      <c r="J16" s="24"/>
      <c r="K16" s="24"/>
      <c r="L16" s="24"/>
    </row>
    <row r="17" spans="1:12" ht="12.75">
      <c r="A17" s="76"/>
      <c r="B17" s="76"/>
      <c r="C17" s="22"/>
      <c r="D17" s="22"/>
      <c r="E17" s="22"/>
      <c r="F17" s="22"/>
      <c r="G17" s="22"/>
      <c r="H17" s="22"/>
      <c r="I17" s="22"/>
      <c r="J17" s="24"/>
      <c r="K17" s="24"/>
      <c r="L17" s="24"/>
    </row>
    <row r="18" spans="1:12" ht="12.75">
      <c r="A18" s="196" t="s">
        <v>5</v>
      </c>
      <c r="B18" s="197"/>
      <c r="C18" s="211" t="s">
        <v>221</v>
      </c>
      <c r="D18" s="212"/>
      <c r="E18" s="212"/>
      <c r="F18" s="212"/>
      <c r="G18" s="212"/>
      <c r="H18" s="212"/>
      <c r="I18" s="213"/>
      <c r="J18" s="24"/>
      <c r="K18" s="24"/>
      <c r="L18" s="24"/>
    </row>
    <row r="19" spans="1:12" ht="12.75">
      <c r="A19" s="76"/>
      <c r="B19" s="76"/>
      <c r="C19" s="79"/>
      <c r="D19" s="22"/>
      <c r="E19" s="22"/>
      <c r="F19" s="22"/>
      <c r="G19" s="22"/>
      <c r="H19" s="22"/>
      <c r="I19" s="22"/>
      <c r="J19" s="24"/>
      <c r="K19" s="24"/>
      <c r="L19" s="24"/>
    </row>
    <row r="20" spans="1:12" ht="12.75">
      <c r="A20" s="196" t="s">
        <v>222</v>
      </c>
      <c r="B20" s="197"/>
      <c r="C20" s="211" t="s">
        <v>223</v>
      </c>
      <c r="D20" s="212"/>
      <c r="E20" s="212"/>
      <c r="F20" s="212"/>
      <c r="G20" s="212"/>
      <c r="H20" s="212"/>
      <c r="I20" s="213"/>
      <c r="J20" s="24"/>
      <c r="K20" s="24"/>
      <c r="L20" s="24"/>
    </row>
    <row r="21" spans="1:12" ht="12.75">
      <c r="A21" s="76"/>
      <c r="B21" s="76"/>
      <c r="C21" s="79"/>
      <c r="D21" s="22"/>
      <c r="E21" s="22"/>
      <c r="F21" s="22"/>
      <c r="G21" s="22"/>
      <c r="H21" s="22"/>
      <c r="I21" s="22"/>
      <c r="J21" s="24"/>
      <c r="K21" s="24"/>
      <c r="L21" s="24"/>
    </row>
    <row r="22" spans="1:12" ht="12.75">
      <c r="A22" s="196" t="s">
        <v>224</v>
      </c>
      <c r="B22" s="197"/>
      <c r="C22" s="80">
        <v>472</v>
      </c>
      <c r="D22" s="203" t="s">
        <v>218</v>
      </c>
      <c r="E22" s="214"/>
      <c r="F22" s="215"/>
      <c r="G22" s="216"/>
      <c r="H22" s="217"/>
      <c r="I22" s="81"/>
      <c r="J22" s="24"/>
      <c r="K22" s="24"/>
      <c r="L22" s="24"/>
    </row>
    <row r="23" spans="1:12" ht="12.75">
      <c r="A23" s="76"/>
      <c r="B23" s="76"/>
      <c r="C23" s="22"/>
      <c r="D23" s="22"/>
      <c r="E23" s="22"/>
      <c r="F23" s="22"/>
      <c r="G23" s="22"/>
      <c r="H23" s="22"/>
      <c r="I23" s="23"/>
      <c r="J23" s="24"/>
      <c r="K23" s="24"/>
      <c r="L23" s="24"/>
    </row>
    <row r="24" spans="1:12" ht="12.75">
      <c r="A24" s="196" t="s">
        <v>225</v>
      </c>
      <c r="B24" s="197"/>
      <c r="C24" s="80">
        <v>5</v>
      </c>
      <c r="D24" s="203" t="s">
        <v>226</v>
      </c>
      <c r="E24" s="214"/>
      <c r="F24" s="214"/>
      <c r="G24" s="215"/>
      <c r="H24" s="74" t="s">
        <v>227</v>
      </c>
      <c r="I24" s="82">
        <v>1824</v>
      </c>
      <c r="J24" s="24"/>
      <c r="K24" s="24"/>
      <c r="L24" s="24"/>
    </row>
    <row r="25" spans="1:12" ht="12.75">
      <c r="A25" s="76"/>
      <c r="B25" s="76"/>
      <c r="C25" s="22"/>
      <c r="D25" s="22"/>
      <c r="E25" s="22"/>
      <c r="F25" s="22"/>
      <c r="G25" s="76"/>
      <c r="H25" s="76" t="s">
        <v>228</v>
      </c>
      <c r="I25" s="79"/>
      <c r="J25" s="24"/>
      <c r="K25" s="24"/>
      <c r="L25" s="24"/>
    </row>
    <row r="26" spans="1:12" ht="12.75">
      <c r="A26" s="196" t="s">
        <v>229</v>
      </c>
      <c r="B26" s="197"/>
      <c r="C26" s="83" t="s">
        <v>293</v>
      </c>
      <c r="D26" s="84"/>
      <c r="E26" s="24"/>
      <c r="F26" s="23"/>
      <c r="G26" s="196" t="s">
        <v>230</v>
      </c>
      <c r="H26" s="197"/>
      <c r="I26" s="82">
        <v>1413</v>
      </c>
      <c r="J26" s="24"/>
      <c r="K26" s="24"/>
      <c r="L26" s="24"/>
    </row>
    <row r="27" spans="1:12" ht="12.75">
      <c r="A27" s="76"/>
      <c r="B27" s="76"/>
      <c r="C27" s="22"/>
      <c r="D27" s="23"/>
      <c r="E27" s="23"/>
      <c r="F27" s="23"/>
      <c r="G27" s="23"/>
      <c r="H27" s="22"/>
      <c r="I27" s="85"/>
      <c r="J27" s="24"/>
      <c r="K27" s="24"/>
      <c r="L27" s="24"/>
    </row>
    <row r="28" spans="1:12" ht="12.75">
      <c r="A28" s="218" t="s">
        <v>231</v>
      </c>
      <c r="B28" s="219"/>
      <c r="C28" s="220"/>
      <c r="D28" s="220"/>
      <c r="E28" s="219" t="s">
        <v>232</v>
      </c>
      <c r="F28" s="221"/>
      <c r="G28" s="221"/>
      <c r="H28" s="220" t="s">
        <v>233</v>
      </c>
      <c r="I28" s="220"/>
      <c r="J28" s="24"/>
      <c r="K28" s="24"/>
      <c r="L28" s="24"/>
    </row>
    <row r="29" spans="1:12" ht="12.75">
      <c r="A29" s="168"/>
      <c r="B29" s="169"/>
      <c r="C29" s="169"/>
      <c r="D29" s="170"/>
      <c r="E29" s="91"/>
      <c r="F29" s="91"/>
      <c r="G29" s="91"/>
      <c r="H29" s="171"/>
      <c r="I29" s="172"/>
      <c r="J29" s="24"/>
      <c r="K29" s="141"/>
      <c r="L29" s="24"/>
    </row>
    <row r="30" spans="1:12" ht="12.75">
      <c r="A30" s="222" t="s">
        <v>294</v>
      </c>
      <c r="B30" s="223"/>
      <c r="C30" s="223"/>
      <c r="D30" s="223"/>
      <c r="E30" s="224" t="s">
        <v>295</v>
      </c>
      <c r="F30" s="224"/>
      <c r="G30" s="224"/>
      <c r="H30" s="225" t="s">
        <v>296</v>
      </c>
      <c r="I30" s="226"/>
      <c r="J30" s="24"/>
      <c r="K30" s="141"/>
      <c r="L30" s="24"/>
    </row>
    <row r="31" spans="1:12" ht="12.75">
      <c r="A31" s="122"/>
      <c r="B31" s="123"/>
      <c r="C31" s="124"/>
      <c r="D31" s="125"/>
      <c r="E31" s="125"/>
      <c r="F31" s="125"/>
      <c r="G31" s="128"/>
      <c r="H31" s="129"/>
      <c r="I31" s="130"/>
      <c r="J31" s="24"/>
      <c r="K31" s="141"/>
      <c r="L31" s="24"/>
    </row>
    <row r="32" spans="1:12" ht="12.75">
      <c r="A32" s="222" t="s">
        <v>297</v>
      </c>
      <c r="B32" s="223"/>
      <c r="C32" s="223"/>
      <c r="D32" s="223"/>
      <c r="E32" s="224" t="s">
        <v>298</v>
      </c>
      <c r="F32" s="224"/>
      <c r="G32" s="224"/>
      <c r="H32" s="225" t="s">
        <v>299</v>
      </c>
      <c r="I32" s="226"/>
      <c r="J32" s="24"/>
      <c r="K32" s="141"/>
      <c r="L32" s="24"/>
    </row>
    <row r="33" spans="1:12" ht="12.75">
      <c r="A33" s="126"/>
      <c r="B33" s="127"/>
      <c r="C33" s="115"/>
      <c r="D33" s="116"/>
      <c r="E33" s="129"/>
      <c r="F33" s="115"/>
      <c r="G33" s="116"/>
      <c r="H33" s="129"/>
      <c r="I33" s="131"/>
      <c r="J33" s="24"/>
      <c r="K33" s="141"/>
      <c r="L33" s="24"/>
    </row>
    <row r="34" spans="1:12" ht="12.75">
      <c r="A34" s="222" t="s">
        <v>308</v>
      </c>
      <c r="B34" s="223"/>
      <c r="C34" s="223"/>
      <c r="D34" s="223"/>
      <c r="E34" s="224" t="s">
        <v>298</v>
      </c>
      <c r="F34" s="224"/>
      <c r="G34" s="224"/>
      <c r="H34" s="225" t="s">
        <v>306</v>
      </c>
      <c r="I34" s="226"/>
      <c r="J34" s="24"/>
      <c r="K34" s="141"/>
      <c r="L34" s="24"/>
    </row>
    <row r="35" spans="1:12" ht="12.75">
      <c r="A35" s="173"/>
      <c r="B35" s="88"/>
      <c r="C35" s="88"/>
      <c r="D35" s="88"/>
      <c r="E35" s="87"/>
      <c r="F35" s="88"/>
      <c r="G35" s="88"/>
      <c r="H35" s="89"/>
      <c r="I35" s="174"/>
      <c r="J35" s="24"/>
      <c r="K35" s="141"/>
      <c r="L35" s="24"/>
    </row>
    <row r="36" spans="1:12" ht="12.75">
      <c r="A36" s="222" t="s">
        <v>300</v>
      </c>
      <c r="B36" s="223"/>
      <c r="C36" s="223"/>
      <c r="D36" s="223"/>
      <c r="E36" s="224" t="s">
        <v>298</v>
      </c>
      <c r="F36" s="224"/>
      <c r="G36" s="224"/>
      <c r="H36" s="225" t="s">
        <v>301</v>
      </c>
      <c r="I36" s="226"/>
      <c r="J36" s="24"/>
      <c r="K36" s="141"/>
      <c r="L36" s="24"/>
    </row>
    <row r="37" spans="1:12" ht="12.75">
      <c r="A37" s="90"/>
      <c r="B37" s="90"/>
      <c r="C37" s="90"/>
      <c r="D37" s="78"/>
      <c r="E37" s="78"/>
      <c r="F37" s="90"/>
      <c r="G37" s="78"/>
      <c r="H37" s="78"/>
      <c r="I37" s="78"/>
      <c r="J37" s="24"/>
      <c r="K37" s="141"/>
      <c r="L37" s="24"/>
    </row>
    <row r="38" spans="1:12" ht="12.75">
      <c r="A38" s="237" t="s">
        <v>234</v>
      </c>
      <c r="B38" s="238"/>
      <c r="C38" s="198"/>
      <c r="D38" s="199"/>
      <c r="E38" s="23"/>
      <c r="F38" s="203"/>
      <c r="G38" s="246"/>
      <c r="H38" s="246"/>
      <c r="I38" s="247"/>
      <c r="J38" s="24"/>
      <c r="K38" s="141"/>
      <c r="L38" s="24"/>
    </row>
    <row r="39" spans="1:12" ht="12.75">
      <c r="A39" s="86"/>
      <c r="B39" s="86"/>
      <c r="C39" s="248"/>
      <c r="D39" s="249"/>
      <c r="E39" s="22"/>
      <c r="F39" s="248"/>
      <c r="G39" s="250"/>
      <c r="H39" s="91"/>
      <c r="I39" s="91"/>
      <c r="J39" s="24"/>
      <c r="K39" s="141"/>
      <c r="L39" s="24"/>
    </row>
    <row r="40" spans="1:12" ht="12.75">
      <c r="A40" s="237" t="s">
        <v>6</v>
      </c>
      <c r="B40" s="238"/>
      <c r="C40" s="245" t="s">
        <v>302</v>
      </c>
      <c r="D40" s="245"/>
      <c r="E40" s="245"/>
      <c r="F40" s="245"/>
      <c r="G40" s="245"/>
      <c r="H40" s="245"/>
      <c r="I40" s="245"/>
      <c r="J40" s="24"/>
      <c r="K40" s="141"/>
      <c r="L40" s="24"/>
    </row>
    <row r="41" spans="1:12" ht="12.75">
      <c r="A41" s="76"/>
      <c r="B41" s="76"/>
      <c r="C41" s="92" t="s">
        <v>235</v>
      </c>
      <c r="D41" s="23"/>
      <c r="E41" s="23"/>
      <c r="F41" s="23"/>
      <c r="G41" s="23"/>
      <c r="H41" s="23"/>
      <c r="I41" s="23"/>
      <c r="J41" s="24"/>
      <c r="K41" s="141"/>
      <c r="L41" s="24"/>
    </row>
    <row r="42" spans="1:12" ht="12.75">
      <c r="A42" s="237" t="s">
        <v>236</v>
      </c>
      <c r="B42" s="238"/>
      <c r="C42" s="235" t="s">
        <v>303</v>
      </c>
      <c r="D42" s="235"/>
      <c r="E42" s="235"/>
      <c r="F42" s="23"/>
      <c r="G42" s="74" t="s">
        <v>237</v>
      </c>
      <c r="H42" s="236" t="s">
        <v>303</v>
      </c>
      <c r="I42" s="236"/>
      <c r="J42" s="24"/>
      <c r="K42" s="141"/>
      <c r="L42" s="24"/>
    </row>
    <row r="43" spans="1:12" ht="12.75">
      <c r="A43" s="76"/>
      <c r="B43" s="76"/>
      <c r="C43" s="92"/>
      <c r="D43" s="23"/>
      <c r="E43" s="23"/>
      <c r="F43" s="23"/>
      <c r="G43" s="23"/>
      <c r="H43" s="23"/>
      <c r="I43" s="23"/>
      <c r="J43" s="24"/>
      <c r="K43" s="141"/>
      <c r="L43" s="24"/>
    </row>
    <row r="44" spans="1:12" ht="12.75">
      <c r="A44" s="237" t="s">
        <v>5</v>
      </c>
      <c r="B44" s="238"/>
      <c r="C44" s="239" t="s">
        <v>304</v>
      </c>
      <c r="D44" s="240"/>
      <c r="E44" s="240"/>
      <c r="F44" s="240"/>
      <c r="G44" s="240"/>
      <c r="H44" s="240"/>
      <c r="I44" s="241"/>
      <c r="J44" s="24"/>
      <c r="K44" s="24"/>
      <c r="L44" s="24"/>
    </row>
    <row r="45" spans="1:12" ht="12.75">
      <c r="A45" s="76"/>
      <c r="B45" s="76"/>
      <c r="C45" s="23"/>
      <c r="D45" s="23"/>
      <c r="E45" s="23"/>
      <c r="F45" s="23"/>
      <c r="G45" s="23"/>
      <c r="H45" s="23"/>
      <c r="I45" s="23"/>
      <c r="J45" s="24"/>
      <c r="K45" s="24"/>
      <c r="L45" s="24"/>
    </row>
    <row r="46" spans="1:12" ht="12.75">
      <c r="A46" s="196" t="s">
        <v>238</v>
      </c>
      <c r="B46" s="197"/>
      <c r="C46" s="242" t="s">
        <v>239</v>
      </c>
      <c r="D46" s="243"/>
      <c r="E46" s="243"/>
      <c r="F46" s="243"/>
      <c r="G46" s="243"/>
      <c r="H46" s="243"/>
      <c r="I46" s="244"/>
      <c r="J46" s="24"/>
      <c r="K46" s="24"/>
      <c r="L46" s="24"/>
    </row>
    <row r="47" spans="1:12" ht="12.75">
      <c r="A47" s="53"/>
      <c r="B47" s="53"/>
      <c r="C47" s="229" t="s">
        <v>240</v>
      </c>
      <c r="D47" s="229"/>
      <c r="E47" s="229"/>
      <c r="F47" s="229"/>
      <c r="G47" s="229"/>
      <c r="H47" s="229"/>
      <c r="I47" s="57"/>
      <c r="J47" s="24"/>
      <c r="K47" s="24"/>
      <c r="L47" s="24"/>
    </row>
    <row r="48" spans="1:12" ht="12.75">
      <c r="A48" s="53"/>
      <c r="B48" s="53"/>
      <c r="C48" s="65"/>
      <c r="D48" s="65"/>
      <c r="E48" s="65"/>
      <c r="F48" s="65"/>
      <c r="G48" s="65"/>
      <c r="H48" s="65"/>
      <c r="I48" s="57"/>
      <c r="J48" s="24"/>
      <c r="K48" s="24"/>
      <c r="L48" s="24"/>
    </row>
    <row r="49" spans="1:12" ht="12.75">
      <c r="A49" s="53"/>
      <c r="B49" s="230" t="s">
        <v>241</v>
      </c>
      <c r="C49" s="231"/>
      <c r="D49" s="231"/>
      <c r="E49" s="231"/>
      <c r="F49" s="66"/>
      <c r="G49" s="66"/>
      <c r="H49" s="66"/>
      <c r="I49" s="67"/>
      <c r="J49" s="24"/>
      <c r="K49" s="24"/>
      <c r="L49" s="24"/>
    </row>
    <row r="50" spans="1:12" ht="12.75">
      <c r="A50" s="53"/>
      <c r="B50" s="230" t="s">
        <v>242</v>
      </c>
      <c r="C50" s="231"/>
      <c r="D50" s="231"/>
      <c r="E50" s="231"/>
      <c r="F50" s="231"/>
      <c r="G50" s="231"/>
      <c r="H50" s="231"/>
      <c r="I50" s="231"/>
      <c r="J50" s="24"/>
      <c r="K50" s="24"/>
      <c r="L50" s="24"/>
    </row>
    <row r="51" spans="1:12" ht="12.75">
      <c r="A51" s="53"/>
      <c r="B51" s="230" t="s">
        <v>243</v>
      </c>
      <c r="C51" s="231"/>
      <c r="D51" s="231"/>
      <c r="E51" s="231"/>
      <c r="F51" s="231"/>
      <c r="G51" s="231"/>
      <c r="H51" s="231"/>
      <c r="I51" s="67"/>
      <c r="J51" s="24"/>
      <c r="K51" s="24"/>
      <c r="L51" s="24"/>
    </row>
    <row r="52" spans="1:12" ht="12.75">
      <c r="A52" s="53"/>
      <c r="B52" s="230" t="s">
        <v>244</v>
      </c>
      <c r="C52" s="231"/>
      <c r="D52" s="231"/>
      <c r="E52" s="231"/>
      <c r="F52" s="231"/>
      <c r="G52" s="231"/>
      <c r="H52" s="231"/>
      <c r="I52" s="231"/>
      <c r="J52" s="24"/>
      <c r="K52" s="24"/>
      <c r="L52" s="24"/>
    </row>
    <row r="53" spans="1:12" ht="12.75">
      <c r="A53" s="53"/>
      <c r="B53" s="230" t="s">
        <v>245</v>
      </c>
      <c r="C53" s="231"/>
      <c r="D53" s="231"/>
      <c r="E53" s="231"/>
      <c r="F53" s="231"/>
      <c r="G53" s="231"/>
      <c r="H53" s="231"/>
      <c r="I53" s="231"/>
      <c r="J53" s="24"/>
      <c r="K53" s="24"/>
      <c r="L53" s="24"/>
    </row>
    <row r="54" spans="1:12" ht="12.75">
      <c r="A54" s="53"/>
      <c r="B54" s="53"/>
      <c r="C54" s="65"/>
      <c r="D54" s="65"/>
      <c r="E54" s="65"/>
      <c r="F54" s="65"/>
      <c r="G54" s="65"/>
      <c r="H54" s="65"/>
      <c r="I54" s="57"/>
      <c r="J54" s="24"/>
      <c r="K54" s="24"/>
      <c r="L54" s="24"/>
    </row>
    <row r="55" spans="1:12" ht="13.5" thickBot="1">
      <c r="A55" s="68" t="s">
        <v>1</v>
      </c>
      <c r="B55" s="23"/>
      <c r="C55" s="23"/>
      <c r="D55" s="23"/>
      <c r="E55" s="23"/>
      <c r="F55" s="23"/>
      <c r="G55" s="69"/>
      <c r="H55" s="70"/>
      <c r="I55" s="69"/>
      <c r="J55" s="24"/>
      <c r="K55" s="24"/>
      <c r="L55" s="24"/>
    </row>
    <row r="56" spans="1:12" ht="12.75">
      <c r="A56" s="23"/>
      <c r="B56" s="23"/>
      <c r="C56" s="23"/>
      <c r="D56" s="23"/>
      <c r="E56" s="53" t="s">
        <v>246</v>
      </c>
      <c r="F56" s="24"/>
      <c r="G56" s="232" t="s">
        <v>247</v>
      </c>
      <c r="H56" s="233"/>
      <c r="I56" s="234"/>
      <c r="J56" s="24"/>
      <c r="K56" s="24"/>
      <c r="L56" s="24"/>
    </row>
    <row r="57" spans="1:12" ht="12.75">
      <c r="A57" s="71"/>
      <c r="B57" s="71"/>
      <c r="C57" s="64"/>
      <c r="D57" s="64"/>
      <c r="E57" s="64"/>
      <c r="F57" s="64"/>
      <c r="G57" s="227"/>
      <c r="H57" s="228"/>
      <c r="I57" s="64"/>
      <c r="J57" s="24"/>
      <c r="K57" s="24"/>
      <c r="L57" s="24"/>
    </row>
  </sheetData>
  <sheetProtection/>
  <protectedRanges>
    <protectedRange sqref="E2 H2 C26 I26 I24 A30:I30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65">
    <mergeCell ref="H36:I36"/>
    <mergeCell ref="A40:B40"/>
    <mergeCell ref="C40:I40"/>
    <mergeCell ref="A38:B38"/>
    <mergeCell ref="C38:D38"/>
    <mergeCell ref="F38:I38"/>
    <mergeCell ref="C39:D39"/>
    <mergeCell ref="F39:G39"/>
    <mergeCell ref="A36:D36"/>
    <mergeCell ref="E36:G36"/>
    <mergeCell ref="C42:E42"/>
    <mergeCell ref="H42:I42"/>
    <mergeCell ref="B52:I52"/>
    <mergeCell ref="A44:B44"/>
    <mergeCell ref="C44:I44"/>
    <mergeCell ref="A46:B46"/>
    <mergeCell ref="C46:I46"/>
    <mergeCell ref="A42:B42"/>
    <mergeCell ref="G57:H57"/>
    <mergeCell ref="C47:H47"/>
    <mergeCell ref="B49:E49"/>
    <mergeCell ref="B50:I50"/>
    <mergeCell ref="B51:H51"/>
    <mergeCell ref="B53:I53"/>
    <mergeCell ref="G56:I56"/>
    <mergeCell ref="H32:I32"/>
    <mergeCell ref="A34:D34"/>
    <mergeCell ref="E34:G34"/>
    <mergeCell ref="H34:I34"/>
    <mergeCell ref="A32:D32"/>
    <mergeCell ref="E32:G32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10:D10"/>
    <mergeCell ref="A12:B12"/>
    <mergeCell ref="C12:I12"/>
    <mergeCell ref="A14:B14"/>
    <mergeCell ref="C14:D14"/>
    <mergeCell ref="F14:I14"/>
    <mergeCell ref="A10:B11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4" r:id="rId3" display="vbols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71.421875" style="6" customWidth="1"/>
    <col min="2" max="2" width="9.140625" style="6" customWidth="1"/>
    <col min="3" max="3" width="13.421875" style="6" customWidth="1"/>
    <col min="4" max="4" width="12.7109375" style="6" customWidth="1"/>
    <col min="5" max="16384" width="9.140625" style="6" customWidth="1"/>
  </cols>
  <sheetData>
    <row r="1" spans="1:4" ht="12.75" customHeight="1">
      <c r="A1" s="39" t="s">
        <v>207</v>
      </c>
      <c r="B1" s="39"/>
      <c r="C1" s="39"/>
      <c r="D1" s="39"/>
    </row>
    <row r="2" spans="1:4" ht="12.75" customHeight="1">
      <c r="A2" s="40" t="s">
        <v>320</v>
      </c>
      <c r="B2" s="40"/>
      <c r="C2" s="40"/>
      <c r="D2" s="40"/>
    </row>
    <row r="3" spans="1:4" ht="12.75" customHeight="1">
      <c r="A3" s="41" t="s">
        <v>291</v>
      </c>
      <c r="B3" s="42"/>
      <c r="C3" s="42"/>
      <c r="D3" s="43"/>
    </row>
    <row r="4" spans="1:4" ht="22.5" customHeight="1">
      <c r="A4" s="44" t="s">
        <v>8</v>
      </c>
      <c r="B4" s="11" t="s">
        <v>9</v>
      </c>
      <c r="C4" s="12" t="s">
        <v>10</v>
      </c>
      <c r="D4" s="13" t="s">
        <v>11</v>
      </c>
    </row>
    <row r="5" spans="1:4" ht="12.75" customHeight="1">
      <c r="A5" s="9">
        <v>1</v>
      </c>
      <c r="B5" s="10">
        <v>2</v>
      </c>
      <c r="C5" s="9">
        <v>3</v>
      </c>
      <c r="D5" s="9">
        <v>4</v>
      </c>
    </row>
    <row r="6" spans="1:4" ht="12.75" customHeight="1">
      <c r="A6" s="45" t="s">
        <v>12</v>
      </c>
      <c r="B6" s="46"/>
      <c r="C6" s="46"/>
      <c r="D6" s="47"/>
    </row>
    <row r="7" spans="1:4" ht="12.75" customHeight="1">
      <c r="A7" s="134" t="s">
        <v>13</v>
      </c>
      <c r="B7" s="135">
        <v>1</v>
      </c>
      <c r="C7" s="136"/>
      <c r="D7" s="136"/>
    </row>
    <row r="8" spans="1:4" ht="12.75" customHeight="1">
      <c r="A8" s="134" t="s">
        <v>14</v>
      </c>
      <c r="B8" s="135">
        <v>2</v>
      </c>
      <c r="C8" s="147">
        <f>C9+C16+C26+C35+C39</f>
        <v>781778733.2322445</v>
      </c>
      <c r="D8" s="147">
        <f>D9+D16+D26+D35+D39</f>
        <v>743505580</v>
      </c>
    </row>
    <row r="9" spans="1:4" ht="12.75" customHeight="1">
      <c r="A9" s="138" t="s">
        <v>15</v>
      </c>
      <c r="B9" s="135">
        <v>3</v>
      </c>
      <c r="C9" s="189">
        <f>C10+C11+C12+C13+C14+C15</f>
        <v>6796816</v>
      </c>
      <c r="D9" s="189">
        <f>D10+D11+D12+D13+D14+D15</f>
        <v>3702069</v>
      </c>
    </row>
    <row r="10" spans="1:4" ht="12.75">
      <c r="A10" s="138" t="s">
        <v>16</v>
      </c>
      <c r="B10" s="135">
        <v>4</v>
      </c>
      <c r="C10" s="136"/>
      <c r="D10" s="136"/>
    </row>
    <row r="11" spans="1:4" ht="24">
      <c r="A11" s="138" t="s">
        <v>17</v>
      </c>
      <c r="B11" s="135">
        <v>5</v>
      </c>
      <c r="C11" s="139">
        <v>6796816</v>
      </c>
      <c r="D11" s="136">
        <v>3702069</v>
      </c>
    </row>
    <row r="12" spans="1:4" ht="12.75">
      <c r="A12" s="138" t="s">
        <v>0</v>
      </c>
      <c r="B12" s="135">
        <v>6</v>
      </c>
      <c r="C12" s="140"/>
      <c r="D12" s="136"/>
    </row>
    <row r="13" spans="1:4" ht="12.75">
      <c r="A13" s="138" t="s">
        <v>18</v>
      </c>
      <c r="B13" s="135">
        <v>7</v>
      </c>
      <c r="C13" s="136"/>
      <c r="D13" s="136"/>
    </row>
    <row r="14" spans="1:4" ht="12.75">
      <c r="A14" s="138" t="s">
        <v>19</v>
      </c>
      <c r="B14" s="135">
        <v>8</v>
      </c>
      <c r="C14" s="136"/>
      <c r="D14" s="136"/>
    </row>
    <row r="15" spans="1:4" ht="12.75">
      <c r="A15" s="138" t="s">
        <v>20</v>
      </c>
      <c r="B15" s="135">
        <v>9</v>
      </c>
      <c r="C15" s="136"/>
      <c r="D15" s="136"/>
    </row>
    <row r="16" spans="1:4" ht="12.75">
      <c r="A16" s="138" t="s">
        <v>21</v>
      </c>
      <c r="B16" s="135">
        <v>10</v>
      </c>
      <c r="C16" s="189">
        <f>C17+C18+C19+C20+C21+C22+C23+C24+C25</f>
        <v>751711415.2322445</v>
      </c>
      <c r="D16" s="189">
        <f>D17+D18+D19+D20+D21+D22+D23+D24+D25</f>
        <v>716533568</v>
      </c>
    </row>
    <row r="17" spans="1:4" ht="12.75">
      <c r="A17" s="138" t="s">
        <v>22</v>
      </c>
      <c r="B17" s="135">
        <v>11</v>
      </c>
      <c r="C17" s="136">
        <v>185830699</v>
      </c>
      <c r="D17" s="136">
        <v>178962809</v>
      </c>
    </row>
    <row r="18" spans="1:4" ht="12.75">
      <c r="A18" s="138" t="s">
        <v>23</v>
      </c>
      <c r="B18" s="135">
        <v>12</v>
      </c>
      <c r="C18" s="136">
        <v>506321127.90373105</v>
      </c>
      <c r="D18" s="136">
        <v>490032750</v>
      </c>
    </row>
    <row r="19" spans="1:4" ht="12.75">
      <c r="A19" s="138" t="s">
        <v>24</v>
      </c>
      <c r="B19" s="135">
        <v>13</v>
      </c>
      <c r="C19" s="136">
        <v>51492499.48304936</v>
      </c>
      <c r="D19" s="136">
        <v>41010020</v>
      </c>
    </row>
    <row r="20" spans="1:4" ht="12.75">
      <c r="A20" s="138" t="s">
        <v>25</v>
      </c>
      <c r="B20" s="135">
        <v>14</v>
      </c>
      <c r="C20" s="136">
        <v>6992291.845463999</v>
      </c>
      <c r="D20" s="136">
        <v>5403015</v>
      </c>
    </row>
    <row r="21" spans="1:4" ht="12.75">
      <c r="A21" s="138" t="s">
        <v>26</v>
      </c>
      <c r="B21" s="135">
        <v>15</v>
      </c>
      <c r="C21" s="136"/>
      <c r="D21" s="136"/>
    </row>
    <row r="22" spans="1:4" ht="12.75">
      <c r="A22" s="138" t="s">
        <v>27</v>
      </c>
      <c r="B22" s="135">
        <v>16</v>
      </c>
      <c r="C22" s="136">
        <v>33657</v>
      </c>
      <c r="D22" s="136">
        <v>0</v>
      </c>
    </row>
    <row r="23" spans="1:4" ht="12.75">
      <c r="A23" s="138" t="s">
        <v>28</v>
      </c>
      <c r="B23" s="135">
        <v>17</v>
      </c>
      <c r="C23" s="136">
        <v>809082</v>
      </c>
      <c r="D23" s="136">
        <v>892926</v>
      </c>
    </row>
    <row r="24" spans="1:4" ht="12.75">
      <c r="A24" s="138" t="s">
        <v>29</v>
      </c>
      <c r="B24" s="135">
        <v>18</v>
      </c>
      <c r="C24" s="136">
        <v>232058</v>
      </c>
      <c r="D24" s="136">
        <v>232048</v>
      </c>
    </row>
    <row r="25" spans="1:4" ht="12.75">
      <c r="A25" s="138" t="s">
        <v>30</v>
      </c>
      <c r="B25" s="135">
        <v>19</v>
      </c>
      <c r="C25" s="136"/>
      <c r="D25" s="136">
        <v>0</v>
      </c>
    </row>
    <row r="26" spans="1:4" ht="12.75">
      <c r="A26" s="138" t="s">
        <v>31</v>
      </c>
      <c r="B26" s="135">
        <v>20</v>
      </c>
      <c r="C26" s="189">
        <f>SUM(C27:C34)</f>
        <v>20136826</v>
      </c>
      <c r="D26" s="189">
        <f>SUM(D27:D34)</f>
        <v>20164127</v>
      </c>
    </row>
    <row r="27" spans="1:4" ht="12.75">
      <c r="A27" s="138" t="s">
        <v>32</v>
      </c>
      <c r="B27" s="135">
        <v>21</v>
      </c>
      <c r="C27" s="136">
        <v>14822645</v>
      </c>
      <c r="D27" s="136">
        <v>16426265</v>
      </c>
    </row>
    <row r="28" spans="1:4" ht="12.75">
      <c r="A28" s="138" t="s">
        <v>33</v>
      </c>
      <c r="B28" s="135">
        <v>22</v>
      </c>
      <c r="C28" s="136"/>
      <c r="D28" s="136"/>
    </row>
    <row r="29" spans="1:4" ht="12.75">
      <c r="A29" s="138" t="s">
        <v>34</v>
      </c>
      <c r="B29" s="135">
        <v>23</v>
      </c>
      <c r="C29" s="136">
        <v>165900</v>
      </c>
      <c r="D29" s="136">
        <v>0</v>
      </c>
    </row>
    <row r="30" spans="1:4" ht="12.75">
      <c r="A30" s="138" t="s">
        <v>35</v>
      </c>
      <c r="B30" s="135">
        <v>24</v>
      </c>
      <c r="C30" s="136"/>
      <c r="D30" s="136"/>
    </row>
    <row r="31" spans="1:4" ht="12.75">
      <c r="A31" s="138" t="s">
        <v>36</v>
      </c>
      <c r="B31" s="135">
        <v>25</v>
      </c>
      <c r="C31" s="136"/>
      <c r="D31" s="136"/>
    </row>
    <row r="32" spans="1:4" ht="12.75">
      <c r="A32" s="138" t="s">
        <v>37</v>
      </c>
      <c r="B32" s="135">
        <v>26</v>
      </c>
      <c r="C32" s="136">
        <v>782828</v>
      </c>
      <c r="D32" s="136">
        <v>810131</v>
      </c>
    </row>
    <row r="33" spans="1:4" ht="12.75">
      <c r="A33" s="138" t="s">
        <v>38</v>
      </c>
      <c r="B33" s="135">
        <v>27</v>
      </c>
      <c r="C33" s="136">
        <v>4365453</v>
      </c>
      <c r="D33" s="136">
        <v>2927731</v>
      </c>
    </row>
    <row r="34" spans="1:4" ht="12.75">
      <c r="A34" s="138" t="s">
        <v>39</v>
      </c>
      <c r="B34" s="135">
        <v>28</v>
      </c>
      <c r="C34" s="136"/>
      <c r="D34" s="136"/>
    </row>
    <row r="35" spans="1:4" ht="12.75">
      <c r="A35" s="138" t="s">
        <v>40</v>
      </c>
      <c r="B35" s="135">
        <v>29</v>
      </c>
      <c r="C35" s="190">
        <f>SUM(C36:C38)</f>
        <v>3133676</v>
      </c>
      <c r="D35" s="190">
        <f>SUM(D36:D38)</f>
        <v>3105816</v>
      </c>
    </row>
    <row r="36" spans="1:4" ht="12.75">
      <c r="A36" s="138" t="s">
        <v>41</v>
      </c>
      <c r="B36" s="135">
        <v>30</v>
      </c>
      <c r="C36" s="136"/>
      <c r="D36" s="136"/>
    </row>
    <row r="37" spans="1:4" ht="12.75">
      <c r="A37" s="138" t="s">
        <v>42</v>
      </c>
      <c r="B37" s="135">
        <v>31</v>
      </c>
      <c r="C37" s="136"/>
      <c r="D37" s="136"/>
    </row>
    <row r="38" spans="1:4" ht="12.75">
      <c r="A38" s="138" t="s">
        <v>43</v>
      </c>
      <c r="B38" s="135">
        <v>32</v>
      </c>
      <c r="C38" s="136">
        <v>3133676</v>
      </c>
      <c r="D38" s="136">
        <v>3105816</v>
      </c>
    </row>
    <row r="39" spans="1:4" ht="12.75">
      <c r="A39" s="138" t="s">
        <v>44</v>
      </c>
      <c r="B39" s="135">
        <v>33</v>
      </c>
      <c r="C39" s="136"/>
      <c r="D39" s="136"/>
    </row>
    <row r="40" spans="1:4" ht="12.75">
      <c r="A40" s="134" t="s">
        <v>45</v>
      </c>
      <c r="B40" s="135">
        <v>34</v>
      </c>
      <c r="C40" s="154">
        <f>C41+C49+C56+C64</f>
        <v>92868090.77628008</v>
      </c>
      <c r="D40" s="154">
        <f>D41+D49+D56+D64</f>
        <v>77299421</v>
      </c>
    </row>
    <row r="41" spans="1:4" ht="12.75">
      <c r="A41" s="138" t="s">
        <v>46</v>
      </c>
      <c r="B41" s="135">
        <v>35</v>
      </c>
      <c r="C41" s="137">
        <f>SUM(C42:C48)</f>
        <v>44339904.937716</v>
      </c>
      <c r="D41" s="137">
        <v>35811975</v>
      </c>
    </row>
    <row r="42" spans="1:4" ht="12.75">
      <c r="A42" s="138" t="s">
        <v>47</v>
      </c>
      <c r="B42" s="135">
        <v>36</v>
      </c>
      <c r="C42" s="137">
        <v>14782748</v>
      </c>
      <c r="D42" s="136">
        <v>13745807</v>
      </c>
    </row>
    <row r="43" spans="1:4" ht="12.75">
      <c r="A43" s="138" t="s">
        <v>48</v>
      </c>
      <c r="B43" s="135">
        <v>37</v>
      </c>
      <c r="C43" s="136">
        <v>1112161</v>
      </c>
      <c r="D43" s="136">
        <v>790020</v>
      </c>
    </row>
    <row r="44" spans="1:4" ht="12.75">
      <c r="A44" s="138" t="s">
        <v>49</v>
      </c>
      <c r="B44" s="135">
        <v>38</v>
      </c>
      <c r="C44" s="136">
        <v>12466999</v>
      </c>
      <c r="D44" s="136">
        <v>13406895</v>
      </c>
    </row>
    <row r="45" spans="1:4" ht="12.75">
      <c r="A45" s="138" t="s">
        <v>50</v>
      </c>
      <c r="B45" s="135">
        <v>39</v>
      </c>
      <c r="C45" s="136">
        <v>15443736.650923999</v>
      </c>
      <c r="D45" s="136">
        <v>7466599</v>
      </c>
    </row>
    <row r="46" spans="1:4" ht="12.75">
      <c r="A46" s="138" t="s">
        <v>51</v>
      </c>
      <c r="B46" s="135">
        <v>40</v>
      </c>
      <c r="C46" s="136">
        <v>534260.286792</v>
      </c>
      <c r="D46" s="136">
        <v>379488</v>
      </c>
    </row>
    <row r="47" spans="1:4" ht="12.75">
      <c r="A47" s="138" t="s">
        <v>52</v>
      </c>
      <c r="B47" s="135">
        <v>41</v>
      </c>
      <c r="C47" s="136"/>
      <c r="D47" s="136">
        <v>23166</v>
      </c>
    </row>
    <row r="48" spans="1:4" ht="12.75">
      <c r="A48" s="138" t="s">
        <v>53</v>
      </c>
      <c r="B48" s="135">
        <v>42</v>
      </c>
      <c r="C48" s="136"/>
      <c r="D48" s="137"/>
    </row>
    <row r="49" spans="1:4" ht="12.75">
      <c r="A49" s="138" t="s">
        <v>54</v>
      </c>
      <c r="B49" s="135">
        <v>43</v>
      </c>
      <c r="C49" s="190">
        <f>SUM(C50:C55)</f>
        <v>40675077.83856408</v>
      </c>
      <c r="D49" s="190">
        <f>SUM(D50:D55)</f>
        <v>38108478</v>
      </c>
    </row>
    <row r="50" spans="1:4" ht="12.75">
      <c r="A50" s="138" t="s">
        <v>55</v>
      </c>
      <c r="B50" s="135">
        <v>44</v>
      </c>
      <c r="C50" s="136"/>
      <c r="D50" s="136">
        <v>74091</v>
      </c>
    </row>
    <row r="51" spans="1:4" ht="12.75">
      <c r="A51" s="138" t="s">
        <v>56</v>
      </c>
      <c r="B51" s="135">
        <v>45</v>
      </c>
      <c r="C51" s="137">
        <v>21927121</v>
      </c>
      <c r="D51" s="136">
        <v>19734257</v>
      </c>
    </row>
    <row r="52" spans="1:4" ht="12.75">
      <c r="A52" s="138" t="s">
        <v>57</v>
      </c>
      <c r="B52" s="135">
        <v>46</v>
      </c>
      <c r="C52" s="136"/>
      <c r="D52" s="136"/>
    </row>
    <row r="53" spans="1:4" ht="12.75">
      <c r="A53" s="138" t="s">
        <v>58</v>
      </c>
      <c r="B53" s="135">
        <v>47</v>
      </c>
      <c r="C53" s="136">
        <v>175158.093904</v>
      </c>
      <c r="D53" s="136">
        <v>184149</v>
      </c>
    </row>
    <row r="54" spans="1:4" ht="12.75">
      <c r="A54" s="138" t="s">
        <v>59</v>
      </c>
      <c r="B54" s="135">
        <v>48</v>
      </c>
      <c r="C54" s="136">
        <v>17899924.74466008</v>
      </c>
      <c r="D54" s="136">
        <v>17741345</v>
      </c>
    </row>
    <row r="55" spans="1:4" ht="12.75">
      <c r="A55" s="138" t="s">
        <v>60</v>
      </c>
      <c r="B55" s="135">
        <v>49</v>
      </c>
      <c r="C55" s="136">
        <v>672874</v>
      </c>
      <c r="D55" s="136">
        <v>374636</v>
      </c>
    </row>
    <row r="56" spans="1:4" ht="12.75">
      <c r="A56" s="138" t="s">
        <v>61</v>
      </c>
      <c r="B56" s="135">
        <v>50</v>
      </c>
      <c r="C56" s="190">
        <f>SUM(C57:C63)</f>
        <v>2729327</v>
      </c>
      <c r="D56" s="190">
        <f>SUM(D57:D63)</f>
        <v>2002072</v>
      </c>
    </row>
    <row r="57" spans="1:4" ht="12.75">
      <c r="A57" s="138" t="s">
        <v>32</v>
      </c>
      <c r="B57" s="135">
        <v>51</v>
      </c>
      <c r="C57" s="136"/>
      <c r="D57" s="136"/>
    </row>
    <row r="58" spans="1:4" ht="12.75">
      <c r="A58" s="138" t="s">
        <v>33</v>
      </c>
      <c r="B58" s="135">
        <v>52</v>
      </c>
      <c r="C58" s="136"/>
      <c r="D58" s="136"/>
    </row>
    <row r="59" spans="1:4" ht="12.75">
      <c r="A59" s="138" t="s">
        <v>34</v>
      </c>
      <c r="B59" s="135">
        <v>53</v>
      </c>
      <c r="C59" s="136"/>
      <c r="D59" s="136"/>
    </row>
    <row r="60" spans="1:4" ht="12.75">
      <c r="A60" s="138" t="s">
        <v>35</v>
      </c>
      <c r="B60" s="135">
        <v>54</v>
      </c>
      <c r="C60" s="136"/>
      <c r="D60" s="136"/>
    </row>
    <row r="61" spans="1:4" ht="12.75">
      <c r="A61" s="138" t="s">
        <v>36</v>
      </c>
      <c r="B61" s="135">
        <v>55</v>
      </c>
      <c r="C61" s="136">
        <v>1630215</v>
      </c>
      <c r="D61" s="136">
        <v>1526248</v>
      </c>
    </row>
    <row r="62" spans="1:4" ht="12.75">
      <c r="A62" s="138" t="s">
        <v>37</v>
      </c>
      <c r="B62" s="135">
        <v>56</v>
      </c>
      <c r="C62" s="136">
        <v>1099112</v>
      </c>
      <c r="D62" s="136">
        <v>475824</v>
      </c>
    </row>
    <row r="63" spans="1:4" ht="12.75">
      <c r="A63" s="138" t="s">
        <v>62</v>
      </c>
      <c r="B63" s="135">
        <v>57</v>
      </c>
      <c r="C63" s="136"/>
      <c r="D63" s="136"/>
    </row>
    <row r="64" spans="1:4" ht="12.75">
      <c r="A64" s="138" t="s">
        <v>63</v>
      </c>
      <c r="B64" s="135">
        <v>58</v>
      </c>
      <c r="C64" s="136">
        <v>5123781</v>
      </c>
      <c r="D64" s="136">
        <v>1376896</v>
      </c>
    </row>
    <row r="65" spans="1:4" ht="12.75">
      <c r="A65" s="134" t="s">
        <v>64</v>
      </c>
      <c r="B65" s="135">
        <v>59</v>
      </c>
      <c r="C65" s="154">
        <v>1727943</v>
      </c>
      <c r="D65" s="154">
        <v>337657</v>
      </c>
    </row>
    <row r="66" spans="1:4" ht="12.75">
      <c r="A66" s="134" t="s">
        <v>65</v>
      </c>
      <c r="B66" s="135">
        <v>60</v>
      </c>
      <c r="C66" s="147">
        <f>C7+C8+C40+C65</f>
        <v>876374767.0085245</v>
      </c>
      <c r="D66" s="147">
        <v>821142658</v>
      </c>
    </row>
    <row r="67" spans="1:4" ht="12.75">
      <c r="A67" s="134" t="s">
        <v>66</v>
      </c>
      <c r="B67" s="135">
        <v>61</v>
      </c>
      <c r="C67" s="154">
        <v>16125523</v>
      </c>
      <c r="D67" s="154">
        <v>3736787</v>
      </c>
    </row>
    <row r="68" spans="1:4" ht="12.75">
      <c r="A68" s="30" t="s">
        <v>107</v>
      </c>
      <c r="B68" s="37"/>
      <c r="C68" s="37"/>
      <c r="D68" s="38"/>
    </row>
    <row r="69" spans="1:4" ht="12.75">
      <c r="A69" s="134" t="s">
        <v>67</v>
      </c>
      <c r="B69" s="135">
        <v>62</v>
      </c>
      <c r="C69" s="147">
        <f>+C70+C71+C72+C78+C79+C82+C85</f>
        <v>181976069</v>
      </c>
      <c r="D69" s="147">
        <f>+D70+D71+D72+D78+D79+D82+D85</f>
        <v>114142156.062395</v>
      </c>
    </row>
    <row r="70" spans="1:4" ht="12.75">
      <c r="A70" s="138" t="s">
        <v>68</v>
      </c>
      <c r="B70" s="135">
        <v>63</v>
      </c>
      <c r="C70" s="136">
        <v>96040350</v>
      </c>
      <c r="D70" s="178">
        <v>96040350</v>
      </c>
    </row>
    <row r="71" spans="1:4" ht="12.75">
      <c r="A71" s="138" t="s">
        <v>69</v>
      </c>
      <c r="B71" s="135">
        <v>64</v>
      </c>
      <c r="C71" s="136"/>
      <c r="D71" s="178"/>
    </row>
    <row r="72" spans="1:4" ht="12.75">
      <c r="A72" s="138" t="s">
        <v>70</v>
      </c>
      <c r="B72" s="135">
        <v>65</v>
      </c>
      <c r="C72" s="137">
        <f>C73+C74-C75+C76+C77</f>
        <v>475381</v>
      </c>
      <c r="D72" s="137">
        <f>D73+D74-D75+D76+D77</f>
        <v>1564382.640315</v>
      </c>
    </row>
    <row r="73" spans="1:4" ht="12.75">
      <c r="A73" s="138" t="s">
        <v>71</v>
      </c>
      <c r="B73" s="135">
        <v>66</v>
      </c>
      <c r="C73" s="136"/>
      <c r="D73" s="178"/>
    </row>
    <row r="74" spans="1:4" ht="12.75">
      <c r="A74" s="138" t="s">
        <v>72</v>
      </c>
      <c r="B74" s="135">
        <v>67</v>
      </c>
      <c r="C74" s="136">
        <v>9182650</v>
      </c>
      <c r="D74" s="178">
        <v>9182650</v>
      </c>
    </row>
    <row r="75" spans="1:4" ht="12.75">
      <c r="A75" s="138" t="s">
        <v>73</v>
      </c>
      <c r="B75" s="135">
        <v>68</v>
      </c>
      <c r="C75" s="136">
        <v>9182650</v>
      </c>
      <c r="D75" s="178">
        <v>9182650</v>
      </c>
    </row>
    <row r="76" spans="1:4" ht="12.75">
      <c r="A76" s="138" t="s">
        <v>74</v>
      </c>
      <c r="B76" s="135">
        <v>69</v>
      </c>
      <c r="C76" s="136"/>
      <c r="D76" s="178"/>
    </row>
    <row r="77" spans="1:4" ht="12.75">
      <c r="A77" s="138" t="s">
        <v>75</v>
      </c>
      <c r="B77" s="135">
        <v>70</v>
      </c>
      <c r="C77" s="136">
        <v>475381</v>
      </c>
      <c r="D77" s="178">
        <v>1564382.640315</v>
      </c>
    </row>
    <row r="78" spans="1:4" ht="12.75">
      <c r="A78" s="138" t="s">
        <v>76</v>
      </c>
      <c r="B78" s="135">
        <v>71</v>
      </c>
      <c r="C78" s="136">
        <v>273081818</v>
      </c>
      <c r="D78" s="178">
        <v>267315189</v>
      </c>
    </row>
    <row r="79" spans="1:4" ht="12.75">
      <c r="A79" s="138" t="s">
        <v>77</v>
      </c>
      <c r="B79" s="135">
        <v>72</v>
      </c>
      <c r="C79" s="179">
        <f>C80-C81</f>
        <v>-45942412</v>
      </c>
      <c r="D79" s="179">
        <f>D80-D81</f>
        <v>-186753705</v>
      </c>
    </row>
    <row r="80" spans="1:4" ht="12.75">
      <c r="A80" s="138" t="s">
        <v>78</v>
      </c>
      <c r="B80" s="135">
        <v>73</v>
      </c>
      <c r="C80" s="136"/>
      <c r="D80" s="178"/>
    </row>
    <row r="81" spans="1:4" ht="12.75">
      <c r="A81" s="138" t="s">
        <v>79</v>
      </c>
      <c r="B81" s="135">
        <v>74</v>
      </c>
      <c r="C81" s="136">
        <v>45942412</v>
      </c>
      <c r="D81" s="180">
        <v>186753705</v>
      </c>
    </row>
    <row r="82" spans="1:4" ht="12.75">
      <c r="A82" s="138" t="s">
        <v>80</v>
      </c>
      <c r="B82" s="135">
        <v>75</v>
      </c>
      <c r="C82" s="179">
        <f>C83-C84</f>
        <v>-141679068</v>
      </c>
      <c r="D82" s="179">
        <f>D83-D84</f>
        <v>-64024060.57792</v>
      </c>
    </row>
    <row r="83" spans="1:4" ht="12.75">
      <c r="A83" s="138" t="s">
        <v>81</v>
      </c>
      <c r="B83" s="135">
        <v>76</v>
      </c>
      <c r="C83" s="136"/>
      <c r="D83" s="178"/>
    </row>
    <row r="84" spans="1:4" ht="12.75">
      <c r="A84" s="138" t="s">
        <v>82</v>
      </c>
      <c r="B84" s="135">
        <v>77</v>
      </c>
      <c r="C84" s="132">
        <v>141679068</v>
      </c>
      <c r="D84" s="180">
        <v>64024060.57792</v>
      </c>
    </row>
    <row r="85" spans="1:4" ht="12.75">
      <c r="A85" s="138" t="s">
        <v>83</v>
      </c>
      <c r="B85" s="135">
        <v>78</v>
      </c>
      <c r="C85" s="136"/>
      <c r="D85" s="178"/>
    </row>
    <row r="86" spans="1:4" ht="12.75">
      <c r="A86" s="134" t="s">
        <v>84</v>
      </c>
      <c r="B86" s="135">
        <v>79</v>
      </c>
      <c r="C86" s="181">
        <f>SUM(C87:C89)</f>
        <v>86622</v>
      </c>
      <c r="D86" s="181">
        <f>SUM(D87:D89)</f>
        <v>97658.80985</v>
      </c>
    </row>
    <row r="87" spans="1:4" ht="12.75">
      <c r="A87" s="138" t="s">
        <v>85</v>
      </c>
      <c r="B87" s="135">
        <v>80</v>
      </c>
      <c r="C87" s="136"/>
      <c r="D87" s="178"/>
    </row>
    <row r="88" spans="1:4" ht="12.75">
      <c r="A88" s="138" t="s">
        <v>86</v>
      </c>
      <c r="B88" s="135">
        <v>81</v>
      </c>
      <c r="C88" s="137"/>
      <c r="D88" s="178"/>
    </row>
    <row r="89" spans="1:4" ht="12.75">
      <c r="A89" s="138" t="s">
        <v>87</v>
      </c>
      <c r="B89" s="135">
        <v>82</v>
      </c>
      <c r="C89" s="136">
        <v>86622</v>
      </c>
      <c r="D89" s="178">
        <v>97658.80985</v>
      </c>
    </row>
    <row r="90" spans="1:4" ht="12.75">
      <c r="A90" s="134" t="s">
        <v>88</v>
      </c>
      <c r="B90" s="135">
        <v>83</v>
      </c>
      <c r="C90" s="154">
        <f>SUM(C91:C99)</f>
        <v>174631076</v>
      </c>
      <c r="D90" s="154">
        <f>SUM(D91:D99)</f>
        <v>148829582</v>
      </c>
    </row>
    <row r="91" spans="1:4" ht="12.75">
      <c r="A91" s="138" t="s">
        <v>89</v>
      </c>
      <c r="B91" s="135">
        <v>84</v>
      </c>
      <c r="C91" s="136"/>
      <c r="D91" s="178"/>
    </row>
    <row r="92" spans="1:4" ht="12.75">
      <c r="A92" s="138" t="s">
        <v>90</v>
      </c>
      <c r="B92" s="135">
        <v>85</v>
      </c>
      <c r="C92" s="137">
        <v>3388461</v>
      </c>
      <c r="D92" s="178"/>
    </row>
    <row r="93" spans="1:4" ht="12.75">
      <c r="A93" s="138" t="s">
        <v>91</v>
      </c>
      <c r="B93" s="135">
        <v>86</v>
      </c>
      <c r="C93" s="136">
        <v>102895660</v>
      </c>
      <c r="D93" s="178">
        <v>81852445</v>
      </c>
    </row>
    <row r="94" spans="1:4" ht="12.75">
      <c r="A94" s="138" t="s">
        <v>92</v>
      </c>
      <c r="B94" s="135">
        <v>87</v>
      </c>
      <c r="C94" s="136"/>
      <c r="D94" s="178"/>
    </row>
    <row r="95" spans="1:4" ht="12.75">
      <c r="A95" s="138" t="s">
        <v>93</v>
      </c>
      <c r="B95" s="135">
        <v>88</v>
      </c>
      <c r="C95" s="136">
        <v>76500</v>
      </c>
      <c r="D95" s="178">
        <v>148340</v>
      </c>
    </row>
    <row r="96" spans="1:4" ht="12.75">
      <c r="A96" s="138" t="s">
        <v>94</v>
      </c>
      <c r="B96" s="135">
        <v>89</v>
      </c>
      <c r="C96" s="136"/>
      <c r="D96" s="178"/>
    </row>
    <row r="97" spans="1:4" ht="12.75">
      <c r="A97" s="138" t="s">
        <v>95</v>
      </c>
      <c r="B97" s="135">
        <v>90</v>
      </c>
      <c r="C97" s="136"/>
      <c r="D97" s="136"/>
    </row>
    <row r="98" spans="1:4" ht="12.75">
      <c r="A98" s="138" t="s">
        <v>96</v>
      </c>
      <c r="B98" s="135">
        <v>91</v>
      </c>
      <c r="C98" s="136"/>
      <c r="D98" s="136"/>
    </row>
    <row r="99" spans="1:4" ht="12.75">
      <c r="A99" s="138" t="s">
        <v>97</v>
      </c>
      <c r="B99" s="135">
        <v>92</v>
      </c>
      <c r="C99" s="136">
        <v>68270455</v>
      </c>
      <c r="D99" s="136">
        <v>66828797</v>
      </c>
    </row>
    <row r="100" spans="1:4" ht="12.75">
      <c r="A100" s="134" t="s">
        <v>98</v>
      </c>
      <c r="B100" s="135">
        <v>93</v>
      </c>
      <c r="C100" s="154">
        <f>SUM(C101:C112)</f>
        <v>518792298</v>
      </c>
      <c r="D100" s="154">
        <f>SUM(D101:D112)</f>
        <v>557222264.1072149</v>
      </c>
    </row>
    <row r="101" spans="1:4" ht="12.75">
      <c r="A101" s="138" t="s">
        <v>89</v>
      </c>
      <c r="B101" s="135">
        <v>94</v>
      </c>
      <c r="C101" s="136">
        <v>17714</v>
      </c>
      <c r="D101" s="136">
        <v>176637</v>
      </c>
    </row>
    <row r="102" spans="1:4" ht="12.75">
      <c r="A102" s="138" t="s">
        <v>90</v>
      </c>
      <c r="B102" s="135">
        <v>95</v>
      </c>
      <c r="C102" s="136">
        <v>6896145</v>
      </c>
      <c r="D102" s="136">
        <v>6278426</v>
      </c>
    </row>
    <row r="103" spans="1:4" ht="12.75">
      <c r="A103" s="138" t="s">
        <v>91</v>
      </c>
      <c r="B103" s="135">
        <v>96</v>
      </c>
      <c r="C103" s="137">
        <v>181130167</v>
      </c>
      <c r="D103" s="136">
        <v>224833061.904282</v>
      </c>
    </row>
    <row r="104" spans="1:4" ht="12.75">
      <c r="A104" s="138" t="s">
        <v>92</v>
      </c>
      <c r="B104" s="135">
        <v>97</v>
      </c>
      <c r="C104" s="136">
        <v>1920580</v>
      </c>
      <c r="D104" s="136">
        <v>1700231</v>
      </c>
    </row>
    <row r="105" spans="1:4" ht="12.75">
      <c r="A105" s="138" t="s">
        <v>93</v>
      </c>
      <c r="B105" s="135">
        <v>98</v>
      </c>
      <c r="C105" s="136">
        <v>102563036</v>
      </c>
      <c r="D105" s="136">
        <v>96462509.919029</v>
      </c>
    </row>
    <row r="106" spans="1:4" ht="12.75">
      <c r="A106" s="138" t="s">
        <v>94</v>
      </c>
      <c r="B106" s="135">
        <v>99</v>
      </c>
      <c r="C106" s="136"/>
      <c r="D106" s="136"/>
    </row>
    <row r="107" spans="1:4" ht="12.75">
      <c r="A107" s="138" t="s">
        <v>95</v>
      </c>
      <c r="B107" s="135">
        <v>100</v>
      </c>
      <c r="C107" s="136"/>
      <c r="D107" s="136"/>
    </row>
    <row r="108" spans="1:4" ht="12.75">
      <c r="A108" s="138" t="s">
        <v>99</v>
      </c>
      <c r="B108" s="135">
        <v>101</v>
      </c>
      <c r="C108" s="136">
        <v>21494231</v>
      </c>
      <c r="D108" s="136">
        <v>20128414</v>
      </c>
    </row>
    <row r="109" spans="1:4" ht="12.75">
      <c r="A109" s="138" t="s">
        <v>100</v>
      </c>
      <c r="B109" s="135">
        <v>102</v>
      </c>
      <c r="C109" s="136">
        <v>190212916</v>
      </c>
      <c r="D109" s="136">
        <v>192804529</v>
      </c>
    </row>
    <row r="110" spans="1:4" ht="12.75">
      <c r="A110" s="138" t="s">
        <v>101</v>
      </c>
      <c r="B110" s="135">
        <v>103</v>
      </c>
      <c r="C110" s="136"/>
      <c r="D110" s="136"/>
    </row>
    <row r="111" spans="1:4" ht="12.75">
      <c r="A111" s="138" t="s">
        <v>102</v>
      </c>
      <c r="B111" s="135">
        <v>104</v>
      </c>
      <c r="C111" s="136"/>
      <c r="D111" s="136"/>
    </row>
    <row r="112" spans="1:4" ht="12.75">
      <c r="A112" s="138" t="s">
        <v>103</v>
      </c>
      <c r="B112" s="135">
        <v>105</v>
      </c>
      <c r="C112" s="136">
        <v>14557509</v>
      </c>
      <c r="D112" s="136">
        <v>14838455.283904</v>
      </c>
    </row>
    <row r="113" spans="1:4" ht="12.75">
      <c r="A113" s="134" t="s">
        <v>104</v>
      </c>
      <c r="B113" s="135">
        <v>106</v>
      </c>
      <c r="C113" s="154">
        <v>888702</v>
      </c>
      <c r="D113" s="154">
        <v>850997</v>
      </c>
    </row>
    <row r="114" spans="1:4" ht="12.75">
      <c r="A114" s="134" t="s">
        <v>105</v>
      </c>
      <c r="B114" s="135">
        <v>107</v>
      </c>
      <c r="C114" s="147">
        <f>+C69+C86+C90+C100+C113</f>
        <v>876374767</v>
      </c>
      <c r="D114" s="147">
        <f>+D69+D86+D90+D100+D113</f>
        <v>821142657.97946</v>
      </c>
    </row>
    <row r="115" spans="1:4" ht="12.75">
      <c r="A115" s="134" t="s">
        <v>106</v>
      </c>
      <c r="B115" s="135">
        <v>108</v>
      </c>
      <c r="C115" s="154">
        <v>16125523</v>
      </c>
      <c r="D115" s="182">
        <v>3736787</v>
      </c>
    </row>
    <row r="116" spans="1:4" ht="12.75">
      <c r="A116" s="30" t="s">
        <v>108</v>
      </c>
      <c r="B116" s="32"/>
      <c r="C116" s="32"/>
      <c r="D116" s="33"/>
    </row>
    <row r="117" spans="1:4" ht="12.75">
      <c r="A117" s="49" t="s">
        <v>109</v>
      </c>
      <c r="B117" s="183"/>
      <c r="C117" s="183"/>
      <c r="D117" s="184"/>
    </row>
    <row r="118" spans="1:4" ht="12.75">
      <c r="A118" s="138" t="s">
        <v>110</v>
      </c>
      <c r="B118" s="135">
        <v>109</v>
      </c>
      <c r="C118" s="137">
        <v>181976069</v>
      </c>
      <c r="D118" s="179">
        <v>135279587</v>
      </c>
    </row>
    <row r="119" spans="1:4" ht="12.75">
      <c r="A119" s="138" t="s">
        <v>111</v>
      </c>
      <c r="B119" s="135">
        <v>110</v>
      </c>
      <c r="C119" s="136"/>
      <c r="D119" s="136"/>
    </row>
    <row r="120" spans="1:4" ht="12.75">
      <c r="A120" s="26"/>
      <c r="B120" s="27"/>
      <c r="C120" s="27"/>
      <c r="D120" s="94">
        <f>D66-D114</f>
        <v>0.02053999900817871</v>
      </c>
    </row>
    <row r="121" spans="1:4" ht="12.75">
      <c r="A121" s="28"/>
      <c r="B121" s="29"/>
      <c r="C121" s="29"/>
      <c r="D121" s="29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87 C119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8:D118 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8:C115 C79:D84 C70:D70 D87:D115 C86:D86 C72:D77 C7:D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1">
      <selection activeCell="A4" sqref="A4"/>
    </sheetView>
  </sheetViews>
  <sheetFormatPr defaultColWidth="9.140625" defaultRowHeight="12.75"/>
  <cols>
    <col min="1" max="1" width="70.421875" style="6" customWidth="1"/>
    <col min="2" max="2" width="9.140625" style="6" customWidth="1"/>
    <col min="3" max="4" width="11.7109375" style="6" bestFit="1" customWidth="1"/>
    <col min="5" max="6" width="11.140625" style="6" bestFit="1" customWidth="1"/>
    <col min="7" max="16384" width="9.140625" style="6" customWidth="1"/>
  </cols>
  <sheetData>
    <row r="1" spans="1:6" ht="15.75">
      <c r="A1" s="39" t="s">
        <v>176</v>
      </c>
      <c r="B1" s="39"/>
      <c r="C1" s="39"/>
      <c r="D1" s="39"/>
      <c r="E1" s="39"/>
      <c r="F1" s="39"/>
    </row>
    <row r="2" spans="1:6" ht="12.75">
      <c r="A2" s="48" t="s">
        <v>321</v>
      </c>
      <c r="B2" s="48"/>
      <c r="C2" s="48"/>
      <c r="D2" s="48"/>
      <c r="E2" s="48"/>
      <c r="F2" s="48"/>
    </row>
    <row r="3" spans="1:6" ht="12.75">
      <c r="A3" s="251" t="s">
        <v>292</v>
      </c>
      <c r="B3" s="251"/>
      <c r="C3" s="251"/>
      <c r="D3" s="251"/>
      <c r="E3" s="251"/>
      <c r="F3" s="251"/>
    </row>
    <row r="4" spans="1:6" s="160" customFormat="1" ht="22.5">
      <c r="A4" s="11" t="s">
        <v>8</v>
      </c>
      <c r="B4" s="11" t="s">
        <v>9</v>
      </c>
      <c r="C4" s="13" t="s">
        <v>10</v>
      </c>
      <c r="D4" s="13" t="s">
        <v>10</v>
      </c>
      <c r="E4" s="13" t="s">
        <v>11</v>
      </c>
      <c r="F4" s="13" t="s">
        <v>11</v>
      </c>
    </row>
    <row r="5" spans="1:6" ht="22.5">
      <c r="A5" s="161"/>
      <c r="B5" s="161"/>
      <c r="C5" s="9" t="s">
        <v>175</v>
      </c>
      <c r="D5" s="9" t="s">
        <v>174</v>
      </c>
      <c r="E5" s="9" t="s">
        <v>175</v>
      </c>
      <c r="F5" s="9" t="s">
        <v>174</v>
      </c>
    </row>
    <row r="6" spans="1:6" ht="12.75">
      <c r="A6" s="13">
        <v>1</v>
      </c>
      <c r="B6" s="14">
        <v>2</v>
      </c>
      <c r="C6" s="13">
        <v>3</v>
      </c>
      <c r="D6" s="13">
        <v>4</v>
      </c>
      <c r="E6" s="13">
        <v>5</v>
      </c>
      <c r="F6" s="13">
        <v>6</v>
      </c>
    </row>
    <row r="7" spans="1:6" ht="12.75">
      <c r="A7" s="34" t="s">
        <v>112</v>
      </c>
      <c r="B7" s="142">
        <v>111</v>
      </c>
      <c r="C7" s="147">
        <f>SUM(C8:C9)</f>
        <v>202450049</v>
      </c>
      <c r="D7" s="147">
        <f>SUM(D8:D9)</f>
        <v>71580596</v>
      </c>
      <c r="E7" s="147">
        <f>SUM(E8:E9)</f>
        <v>122953280.976</v>
      </c>
      <c r="F7" s="147">
        <f>SUM(F8:F9)</f>
        <v>38623892.975999996</v>
      </c>
    </row>
    <row r="8" spans="1:6" ht="12.75">
      <c r="A8" s="25" t="s">
        <v>113</v>
      </c>
      <c r="B8" s="143">
        <v>112</v>
      </c>
      <c r="C8" s="119">
        <v>192184668</v>
      </c>
      <c r="D8" s="119">
        <v>67162567</v>
      </c>
      <c r="E8" s="148">
        <v>114277377</v>
      </c>
      <c r="F8" s="148">
        <v>35907614</v>
      </c>
    </row>
    <row r="9" spans="1:6" ht="12.75">
      <c r="A9" s="25" t="s">
        <v>114</v>
      </c>
      <c r="B9" s="143">
        <v>113</v>
      </c>
      <c r="C9" s="119">
        <v>10265381</v>
      </c>
      <c r="D9" s="119">
        <v>4418029</v>
      </c>
      <c r="E9" s="148">
        <v>8675903.976</v>
      </c>
      <c r="F9" s="148">
        <v>2716278.976</v>
      </c>
    </row>
    <row r="10" spans="1:6" ht="12.75">
      <c r="A10" s="25" t="s">
        <v>115</v>
      </c>
      <c r="B10" s="143">
        <v>114</v>
      </c>
      <c r="C10" s="147">
        <f>C11+C12+C16+C20+C21+C22+C25+C26</f>
        <v>259805235</v>
      </c>
      <c r="D10" s="147">
        <f>D11+D12+D16+D20+D21+D22+D25+D26</f>
        <v>110417685</v>
      </c>
      <c r="E10" s="147">
        <f>E11+E12+E16+E20+E21+E22+E25+E26</f>
        <v>165687936.98196</v>
      </c>
      <c r="F10" s="147">
        <f>F11+F12+F16+F20+F21+F22+F25+F26</f>
        <v>53898790.10724001</v>
      </c>
    </row>
    <row r="11" spans="1:6" ht="12.75">
      <c r="A11" s="25" t="s">
        <v>116</v>
      </c>
      <c r="B11" s="143">
        <v>115</v>
      </c>
      <c r="C11" s="176">
        <v>3589202</v>
      </c>
      <c r="D11" s="121">
        <v>2521588</v>
      </c>
      <c r="E11" s="149">
        <v>-200855</v>
      </c>
      <c r="F11" s="149">
        <v>-2006837</v>
      </c>
    </row>
    <row r="12" spans="1:6" ht="12.75">
      <c r="A12" s="25" t="s">
        <v>117</v>
      </c>
      <c r="B12" s="143">
        <v>116</v>
      </c>
      <c r="C12" s="147">
        <v>108775789</v>
      </c>
      <c r="D12" s="147">
        <v>42732690</v>
      </c>
      <c r="E12" s="147">
        <v>58921418.87472</v>
      </c>
      <c r="F12" s="147">
        <v>17958161</v>
      </c>
    </row>
    <row r="13" spans="1:6" ht="12.75">
      <c r="A13" s="35" t="s">
        <v>118</v>
      </c>
      <c r="B13" s="143">
        <v>117</v>
      </c>
      <c r="C13" s="136"/>
      <c r="D13" s="136"/>
      <c r="E13" s="136"/>
      <c r="F13" s="136"/>
    </row>
    <row r="14" spans="1:6" ht="12.75">
      <c r="A14" s="35" t="s">
        <v>119</v>
      </c>
      <c r="B14" s="143">
        <v>118</v>
      </c>
      <c r="C14" s="136"/>
      <c r="D14" s="136"/>
      <c r="E14" s="136"/>
      <c r="F14" s="136"/>
    </row>
    <row r="15" spans="1:6" ht="12.75">
      <c r="A15" s="35" t="s">
        <v>120</v>
      </c>
      <c r="B15" s="143">
        <v>119</v>
      </c>
      <c r="C15" s="136"/>
      <c r="D15" s="136"/>
      <c r="E15" s="136"/>
      <c r="F15" s="136"/>
    </row>
    <row r="16" spans="1:6" ht="12.75">
      <c r="A16" s="25" t="s">
        <v>121</v>
      </c>
      <c r="B16" s="143">
        <v>120</v>
      </c>
      <c r="C16" s="147">
        <v>82686855</v>
      </c>
      <c r="D16" s="147">
        <v>26763214</v>
      </c>
      <c r="E16" s="147">
        <v>70822250</v>
      </c>
      <c r="F16" s="147">
        <v>23281734</v>
      </c>
    </row>
    <row r="17" spans="1:6" ht="12.75">
      <c r="A17" s="35" t="s">
        <v>122</v>
      </c>
      <c r="B17" s="143">
        <v>121</v>
      </c>
      <c r="C17" s="136"/>
      <c r="D17" s="136"/>
      <c r="E17" s="136"/>
      <c r="F17" s="136"/>
    </row>
    <row r="18" spans="1:6" ht="12.75">
      <c r="A18" s="35" t="s">
        <v>123</v>
      </c>
      <c r="B18" s="143">
        <v>122</v>
      </c>
      <c r="C18" s="136"/>
      <c r="D18" s="136"/>
      <c r="E18" s="136"/>
      <c r="F18" s="136"/>
    </row>
    <row r="19" spans="1:6" ht="12.75">
      <c r="A19" s="35" t="s">
        <v>124</v>
      </c>
      <c r="B19" s="143">
        <v>123</v>
      </c>
      <c r="C19" s="136"/>
      <c r="D19" s="136"/>
      <c r="E19" s="136"/>
      <c r="F19" s="136"/>
    </row>
    <row r="20" spans="1:6" ht="12.75">
      <c r="A20" s="25" t="s">
        <v>125</v>
      </c>
      <c r="B20" s="143">
        <v>124</v>
      </c>
      <c r="C20" s="176">
        <v>12843146</v>
      </c>
      <c r="D20" s="121">
        <v>4227226</v>
      </c>
      <c r="E20" s="149">
        <v>11238782.09542</v>
      </c>
      <c r="F20" s="149">
        <v>3542476.095419999</v>
      </c>
    </row>
    <row r="21" spans="1:6" ht="12.75">
      <c r="A21" s="25" t="s">
        <v>126</v>
      </c>
      <c r="B21" s="143">
        <v>125</v>
      </c>
      <c r="C21" s="176">
        <v>21497905</v>
      </c>
      <c r="D21" s="121">
        <v>7509258</v>
      </c>
      <c r="E21" s="149">
        <v>17446205.01182</v>
      </c>
      <c r="F21" s="149">
        <v>5634032.01182</v>
      </c>
    </row>
    <row r="22" spans="1:6" ht="12.75">
      <c r="A22" s="25" t="s">
        <v>127</v>
      </c>
      <c r="B22" s="143">
        <v>126</v>
      </c>
      <c r="C22" s="147">
        <v>24379260</v>
      </c>
      <c r="D22" s="147">
        <v>24367701</v>
      </c>
      <c r="E22" s="147">
        <v>1698822</v>
      </c>
      <c r="F22" s="147">
        <v>1684975</v>
      </c>
    </row>
    <row r="23" spans="1:6" ht="12.75">
      <c r="A23" s="35" t="s">
        <v>128</v>
      </c>
      <c r="B23" s="143">
        <v>127</v>
      </c>
      <c r="C23" s="136"/>
      <c r="D23" s="136"/>
      <c r="E23" s="136"/>
      <c r="F23" s="136"/>
    </row>
    <row r="24" spans="1:6" ht="12.75">
      <c r="A24" s="35" t="s">
        <v>129</v>
      </c>
      <c r="B24" s="143">
        <v>128</v>
      </c>
      <c r="C24" s="136"/>
      <c r="D24" s="136"/>
      <c r="E24" s="148"/>
      <c r="F24" s="148"/>
    </row>
    <row r="25" spans="1:6" ht="12.75">
      <c r="A25" s="25" t="s">
        <v>130</v>
      </c>
      <c r="B25" s="143">
        <v>129</v>
      </c>
      <c r="C25" s="136">
        <v>160000</v>
      </c>
      <c r="D25" s="136">
        <v>160000</v>
      </c>
      <c r="E25" s="136">
        <v>0</v>
      </c>
      <c r="F25" s="136">
        <v>0</v>
      </c>
    </row>
    <row r="26" spans="1:6" ht="12.75">
      <c r="A26" s="25" t="s">
        <v>131</v>
      </c>
      <c r="B26" s="143">
        <v>130</v>
      </c>
      <c r="C26" s="177">
        <v>5873078</v>
      </c>
      <c r="D26" s="119">
        <v>2136008</v>
      </c>
      <c r="E26" s="148">
        <v>5761314</v>
      </c>
      <c r="F26" s="148">
        <v>3804249</v>
      </c>
    </row>
    <row r="27" spans="1:6" ht="12.75">
      <c r="A27" s="25" t="s">
        <v>132</v>
      </c>
      <c r="B27" s="143">
        <v>131</v>
      </c>
      <c r="C27" s="147">
        <f>SUM(C28:C32)</f>
        <v>2312672</v>
      </c>
      <c r="D27" s="147">
        <f>SUM(D28:D32)</f>
        <v>1836868</v>
      </c>
      <c r="E27" s="147">
        <f>SUM(E28:E32)</f>
        <v>1344076</v>
      </c>
      <c r="F27" s="147">
        <f>SUM(F28:F32)</f>
        <v>160550</v>
      </c>
    </row>
    <row r="28" spans="1:6" ht="24" customHeight="1">
      <c r="A28" s="25" t="s">
        <v>133</v>
      </c>
      <c r="B28" s="143">
        <v>132</v>
      </c>
      <c r="C28" s="177">
        <v>0</v>
      </c>
      <c r="D28" s="119">
        <v>0</v>
      </c>
      <c r="E28" s="150">
        <v>835720</v>
      </c>
      <c r="F28" s="150">
        <v>0</v>
      </c>
    </row>
    <row r="29" spans="1:6" ht="28.5" customHeight="1">
      <c r="A29" s="25" t="s">
        <v>134</v>
      </c>
      <c r="B29" s="143">
        <v>133</v>
      </c>
      <c r="C29" s="177">
        <v>2308477</v>
      </c>
      <c r="D29" s="119">
        <v>1989909</v>
      </c>
      <c r="E29" s="150">
        <v>506289</v>
      </c>
      <c r="F29" s="150">
        <v>158484</v>
      </c>
    </row>
    <row r="30" spans="1:6" ht="12.75">
      <c r="A30" s="25" t="s">
        <v>135</v>
      </c>
      <c r="B30" s="143">
        <v>134</v>
      </c>
      <c r="C30" s="119"/>
      <c r="D30" s="119">
        <v>0</v>
      </c>
      <c r="E30" s="148">
        <v>0</v>
      </c>
      <c r="F30" s="148">
        <v>0</v>
      </c>
    </row>
    <row r="31" spans="1:6" ht="12.75">
      <c r="A31" s="25" t="s">
        <v>136</v>
      </c>
      <c r="B31" s="143">
        <v>135</v>
      </c>
      <c r="C31" s="119"/>
      <c r="D31" s="119">
        <v>0</v>
      </c>
      <c r="E31" s="148">
        <v>0</v>
      </c>
      <c r="F31" s="148">
        <v>0</v>
      </c>
    </row>
    <row r="32" spans="1:6" ht="12.75">
      <c r="A32" s="25" t="s">
        <v>137</v>
      </c>
      <c r="B32" s="143">
        <v>136</v>
      </c>
      <c r="C32" s="119">
        <v>4195</v>
      </c>
      <c r="D32" s="119">
        <v>-153041</v>
      </c>
      <c r="E32" s="148">
        <v>2067</v>
      </c>
      <c r="F32" s="148">
        <v>2066</v>
      </c>
    </row>
    <row r="33" spans="1:6" ht="12.75">
      <c r="A33" s="25" t="s">
        <v>138</v>
      </c>
      <c r="B33" s="143">
        <v>137</v>
      </c>
      <c r="C33" s="147">
        <f>SUM(C34:C37)</f>
        <v>34342187</v>
      </c>
      <c r="D33" s="147">
        <f>SUM(D34:D37)</f>
        <v>21631568</v>
      </c>
      <c r="E33" s="147">
        <f>SUM(E34:E37)</f>
        <v>22622073.998</v>
      </c>
      <c r="F33" s="147">
        <f>SUM(F34:F37)</f>
        <v>7819505.998</v>
      </c>
    </row>
    <row r="34" spans="1:6" ht="22.5" customHeight="1">
      <c r="A34" s="25" t="s">
        <v>139</v>
      </c>
      <c r="B34" s="143">
        <v>138</v>
      </c>
      <c r="C34" s="136">
        <v>0</v>
      </c>
      <c r="D34" s="136">
        <v>0</v>
      </c>
      <c r="E34" s="136">
        <v>2591921</v>
      </c>
      <c r="F34" s="136">
        <v>1756543</v>
      </c>
    </row>
    <row r="35" spans="1:6" ht="26.25" customHeight="1">
      <c r="A35" s="25" t="s">
        <v>140</v>
      </c>
      <c r="B35" s="143">
        <v>139</v>
      </c>
      <c r="C35" s="119">
        <v>34328239</v>
      </c>
      <c r="D35" s="119">
        <v>21620088</v>
      </c>
      <c r="E35" s="148">
        <v>19934795.998</v>
      </c>
      <c r="F35" s="148">
        <v>6062962.998</v>
      </c>
    </row>
    <row r="36" spans="1:6" ht="12.75">
      <c r="A36" s="25" t="s">
        <v>141</v>
      </c>
      <c r="B36" s="143">
        <v>140</v>
      </c>
      <c r="C36" s="119"/>
      <c r="D36" s="119">
        <v>0</v>
      </c>
      <c r="E36" s="150"/>
      <c r="F36" s="150">
        <v>0</v>
      </c>
    </row>
    <row r="37" spans="1:6" ht="12.75">
      <c r="A37" s="25" t="s">
        <v>142</v>
      </c>
      <c r="B37" s="143">
        <v>141</v>
      </c>
      <c r="C37" s="119">
        <v>13948</v>
      </c>
      <c r="D37" s="119">
        <v>11480</v>
      </c>
      <c r="E37" s="148">
        <v>95357</v>
      </c>
      <c r="F37" s="148">
        <v>0</v>
      </c>
    </row>
    <row r="38" spans="1:6" ht="12.75">
      <c r="A38" s="25" t="s">
        <v>143</v>
      </c>
      <c r="B38" s="143">
        <v>142</v>
      </c>
      <c r="C38" s="136"/>
      <c r="D38" s="136"/>
      <c r="E38" s="136"/>
      <c r="F38" s="136"/>
    </row>
    <row r="39" spans="1:6" ht="12.75">
      <c r="A39" s="25" t="s">
        <v>144</v>
      </c>
      <c r="B39" s="143">
        <v>143</v>
      </c>
      <c r="C39" s="136"/>
      <c r="D39" s="136"/>
      <c r="E39" s="136"/>
      <c r="F39" s="136"/>
    </row>
    <row r="40" spans="1:6" ht="12.75">
      <c r="A40" s="25" t="s">
        <v>145</v>
      </c>
      <c r="B40" s="143">
        <v>144</v>
      </c>
      <c r="C40" s="136"/>
      <c r="D40" s="136"/>
      <c r="E40" s="136"/>
      <c r="F40" s="136"/>
    </row>
    <row r="41" spans="1:6" ht="12.75">
      <c r="A41" s="25" t="s">
        <v>146</v>
      </c>
      <c r="B41" s="143">
        <v>145</v>
      </c>
      <c r="C41" s="136"/>
      <c r="D41" s="136"/>
      <c r="E41" s="136"/>
      <c r="F41" s="136"/>
    </row>
    <row r="42" spans="1:6" ht="12.75">
      <c r="A42" s="25" t="s">
        <v>307</v>
      </c>
      <c r="B42" s="143">
        <v>146</v>
      </c>
      <c r="C42" s="147">
        <f>C7+C27+C38+C40</f>
        <v>204762721</v>
      </c>
      <c r="D42" s="147">
        <f>D7+D27+D38+D40</f>
        <v>73417464</v>
      </c>
      <c r="E42" s="147">
        <f>E7+E27+E38+E40</f>
        <v>124297356.976</v>
      </c>
      <c r="F42" s="147">
        <f>F7+F27+F38+F40</f>
        <v>38784442.975999996</v>
      </c>
    </row>
    <row r="43" spans="1:6" ht="12.75">
      <c r="A43" s="25" t="s">
        <v>147</v>
      </c>
      <c r="B43" s="143">
        <v>147</v>
      </c>
      <c r="C43" s="147">
        <f>C10+C33+C39+C41</f>
        <v>294147422</v>
      </c>
      <c r="D43" s="147">
        <f>D10+D33+D39+D41</f>
        <v>132049253</v>
      </c>
      <c r="E43" s="147">
        <f>E10+E33+E39+E41</f>
        <v>188310010.97996</v>
      </c>
      <c r="F43" s="147">
        <f>F10+F33+F39+F41</f>
        <v>61718296.10524</v>
      </c>
    </row>
    <row r="44" spans="1:6" ht="12.75">
      <c r="A44" s="25" t="s">
        <v>148</v>
      </c>
      <c r="B44" s="143">
        <v>148</v>
      </c>
      <c r="C44" s="147">
        <f>C42-C43</f>
        <v>-89384701</v>
      </c>
      <c r="D44" s="147">
        <f>D42-D43</f>
        <v>-58631789</v>
      </c>
      <c r="E44" s="147">
        <f>E42-E43</f>
        <v>-64012654.00396</v>
      </c>
      <c r="F44" s="147">
        <f>F42-F43</f>
        <v>-22933853.129240006</v>
      </c>
    </row>
    <row r="45" spans="1:6" ht="12.75">
      <c r="A45" s="35" t="s">
        <v>149</v>
      </c>
      <c r="B45" s="143">
        <v>149</v>
      </c>
      <c r="C45" s="137">
        <f>IF(C42&gt;C43,C42-C43,0)</f>
        <v>0</v>
      </c>
      <c r="D45" s="137">
        <f>IF(D42&gt;D43,D42-D43,0)</f>
        <v>0</v>
      </c>
      <c r="E45" s="137">
        <f>IF(E42&gt;E43,E42-E43,0)</f>
        <v>0</v>
      </c>
      <c r="F45" s="137">
        <f>IF(F42&gt;F43,F42-F43,0)</f>
        <v>0</v>
      </c>
    </row>
    <row r="46" spans="1:6" ht="12.75">
      <c r="A46" s="35" t="s">
        <v>150</v>
      </c>
      <c r="B46" s="143">
        <v>150</v>
      </c>
      <c r="C46" s="137">
        <f>IF(C43&gt;C42,C43-C42,0)</f>
        <v>89384701</v>
      </c>
      <c r="D46" s="137">
        <f>IF(D43&gt;D42,D43-D42,0)</f>
        <v>58631789</v>
      </c>
      <c r="E46" s="137">
        <f>IF(E43&gt;E42,E43-E42,0)</f>
        <v>64012654.00396</v>
      </c>
      <c r="F46" s="137">
        <f>IF(F43&gt;F42,F43-F42,0)</f>
        <v>22933853.129240006</v>
      </c>
    </row>
    <row r="47" spans="1:6" ht="12.75">
      <c r="A47" s="25" t="s">
        <v>151</v>
      </c>
      <c r="B47" s="143">
        <v>151</v>
      </c>
      <c r="C47" s="121">
        <v>13419</v>
      </c>
      <c r="D47" s="121">
        <v>13419</v>
      </c>
      <c r="E47" s="151">
        <v>11405.9423</v>
      </c>
      <c r="F47" s="151">
        <v>5420.942300000001</v>
      </c>
    </row>
    <row r="48" spans="1:6" ht="12.75">
      <c r="A48" s="25" t="s">
        <v>152</v>
      </c>
      <c r="B48" s="143">
        <v>152</v>
      </c>
      <c r="C48" s="147">
        <f>C44-C47</f>
        <v>-89398120</v>
      </c>
      <c r="D48" s="147">
        <f>D44-D47</f>
        <v>-58645208</v>
      </c>
      <c r="E48" s="147">
        <f>E44-E47</f>
        <v>-64024059.94626</v>
      </c>
      <c r="F48" s="147">
        <f>F44-F47</f>
        <v>-22939274.071540006</v>
      </c>
    </row>
    <row r="49" spans="1:6" ht="12.75">
      <c r="A49" s="35" t="s">
        <v>153</v>
      </c>
      <c r="B49" s="143">
        <v>153</v>
      </c>
      <c r="C49" s="137">
        <f>IF(C48&gt;0,C45-C47,0)</f>
        <v>0</v>
      </c>
      <c r="D49" s="137">
        <f>IF(D48&gt;0,D45-D47,0)</f>
        <v>0</v>
      </c>
      <c r="E49" s="137">
        <f>IF(E48&gt;0,E45-E47,0)</f>
        <v>0</v>
      </c>
      <c r="F49" s="137">
        <f>IF(F48&gt;0,F45-F47,0)</f>
        <v>0</v>
      </c>
    </row>
    <row r="50" spans="1:6" ht="12.75">
      <c r="A50" s="54" t="s">
        <v>154</v>
      </c>
      <c r="B50" s="144">
        <v>154</v>
      </c>
      <c r="C50" s="137">
        <f>IF(C48&lt;0,C47-C44,0)</f>
        <v>89398120</v>
      </c>
      <c r="D50" s="137">
        <f>IF(D48&lt;0,D47-D44,0)</f>
        <v>58645208</v>
      </c>
      <c r="E50" s="137">
        <f>IF(E48&lt;0,E47-E44,0)</f>
        <v>64024059.94626</v>
      </c>
      <c r="F50" s="137">
        <f>IF(F48&lt;0,F47-F44,0)</f>
        <v>22939274.071540006</v>
      </c>
    </row>
    <row r="51" spans="1:6" ht="24" customHeight="1">
      <c r="A51" s="30" t="s">
        <v>155</v>
      </c>
      <c r="B51" s="31"/>
      <c r="C51" s="134"/>
      <c r="D51" s="134"/>
      <c r="E51" s="134"/>
      <c r="F51" s="134"/>
    </row>
    <row r="52" spans="1:6" ht="12.75">
      <c r="A52" s="34" t="s">
        <v>156</v>
      </c>
      <c r="B52" s="8"/>
      <c r="C52" s="152"/>
      <c r="D52" s="152"/>
      <c r="E52" s="152"/>
      <c r="F52" s="175"/>
    </row>
    <row r="53" spans="1:6" ht="12.75">
      <c r="A53" s="25" t="s">
        <v>157</v>
      </c>
      <c r="B53" s="143">
        <v>155</v>
      </c>
      <c r="C53" s="137"/>
      <c r="D53" s="137"/>
      <c r="E53" s="137"/>
      <c r="F53" s="137"/>
    </row>
    <row r="54" spans="1:6" ht="12.75">
      <c r="A54" s="25" t="s">
        <v>158</v>
      </c>
      <c r="B54" s="143">
        <v>156</v>
      </c>
      <c r="C54" s="153"/>
      <c r="D54" s="153"/>
      <c r="E54" s="153"/>
      <c r="F54" s="153"/>
    </row>
    <row r="55" spans="1:6" ht="12.75">
      <c r="A55" s="30" t="s">
        <v>159</v>
      </c>
      <c r="B55" s="31"/>
      <c r="C55" s="155"/>
      <c r="D55" s="155"/>
      <c r="E55" s="155"/>
      <c r="F55" s="155"/>
    </row>
    <row r="56" spans="1:6" ht="12.75">
      <c r="A56" s="34" t="s">
        <v>160</v>
      </c>
      <c r="B56" s="145">
        <v>157</v>
      </c>
      <c r="C56" s="154">
        <f>C48</f>
        <v>-89398120</v>
      </c>
      <c r="D56" s="154">
        <f>D48</f>
        <v>-58645208</v>
      </c>
      <c r="E56" s="154">
        <f>E48</f>
        <v>-64024059.94626</v>
      </c>
      <c r="F56" s="154">
        <f>F48</f>
        <v>-22939274.071540006</v>
      </c>
    </row>
    <row r="57" spans="1:6" ht="12.75">
      <c r="A57" s="25" t="s">
        <v>161</v>
      </c>
      <c r="B57" s="143">
        <v>158</v>
      </c>
      <c r="C57" s="137">
        <f>SUM(C58:C64)</f>
        <v>3119991</v>
      </c>
      <c r="D57" s="137">
        <f>SUM(D58:D64)</f>
        <v>3119991</v>
      </c>
      <c r="E57" s="137">
        <f>SUM(E58:E64)</f>
        <v>278136</v>
      </c>
      <c r="F57" s="137">
        <f>SUM(F58:F64)</f>
        <v>139186</v>
      </c>
    </row>
    <row r="58" spans="1:6" ht="12.75">
      <c r="A58" s="25" t="s">
        <v>162</v>
      </c>
      <c r="B58" s="143">
        <v>159</v>
      </c>
      <c r="C58" s="136"/>
      <c r="D58" s="136">
        <v>0</v>
      </c>
      <c r="E58" s="136"/>
      <c r="F58" s="136">
        <v>0</v>
      </c>
    </row>
    <row r="59" spans="1:6" ht="12.75">
      <c r="A59" s="25" t="s">
        <v>163</v>
      </c>
      <c r="B59" s="143">
        <v>160</v>
      </c>
      <c r="C59" s="136">
        <v>2984381</v>
      </c>
      <c r="D59" s="136">
        <v>2984381</v>
      </c>
      <c r="E59" s="136"/>
      <c r="F59" s="136">
        <v>0</v>
      </c>
    </row>
    <row r="60" spans="1:6" ht="12.75">
      <c r="A60" s="25" t="s">
        <v>164</v>
      </c>
      <c r="B60" s="143">
        <v>161</v>
      </c>
      <c r="C60" s="136"/>
      <c r="D60" s="136">
        <v>0</v>
      </c>
      <c r="E60" s="136"/>
      <c r="F60" s="136">
        <v>0</v>
      </c>
    </row>
    <row r="61" spans="1:6" ht="12.75">
      <c r="A61" s="25" t="s">
        <v>165</v>
      </c>
      <c r="B61" s="143">
        <v>162</v>
      </c>
      <c r="C61" s="136">
        <v>135610</v>
      </c>
      <c r="D61" s="136">
        <v>135610</v>
      </c>
      <c r="E61" s="136">
        <v>278136</v>
      </c>
      <c r="F61" s="136">
        <v>139186</v>
      </c>
    </row>
    <row r="62" spans="1:6" ht="12.75">
      <c r="A62" s="25" t="s">
        <v>166</v>
      </c>
      <c r="B62" s="143">
        <v>163</v>
      </c>
      <c r="C62" s="136"/>
      <c r="D62" s="136">
        <v>0</v>
      </c>
      <c r="E62" s="136"/>
      <c r="F62" s="136">
        <v>0</v>
      </c>
    </row>
    <row r="63" spans="1:6" ht="12.75">
      <c r="A63" s="25" t="s">
        <v>167</v>
      </c>
      <c r="B63" s="143">
        <v>164</v>
      </c>
      <c r="C63" s="136"/>
      <c r="D63" s="136">
        <v>0</v>
      </c>
      <c r="E63" s="136"/>
      <c r="F63" s="136">
        <v>0</v>
      </c>
    </row>
    <row r="64" spans="1:6" ht="12.75">
      <c r="A64" s="25" t="s">
        <v>168</v>
      </c>
      <c r="B64" s="143">
        <v>165</v>
      </c>
      <c r="C64" s="136"/>
      <c r="D64" s="136">
        <v>0</v>
      </c>
      <c r="E64" s="136"/>
      <c r="F64" s="136">
        <v>0</v>
      </c>
    </row>
    <row r="65" spans="1:6" ht="12.75">
      <c r="A65" s="25" t="s">
        <v>169</v>
      </c>
      <c r="B65" s="143">
        <v>166</v>
      </c>
      <c r="C65" s="136"/>
      <c r="D65" s="136"/>
      <c r="E65" s="136"/>
      <c r="F65" s="136"/>
    </row>
    <row r="66" spans="1:6" ht="12.75">
      <c r="A66" s="25" t="s">
        <v>170</v>
      </c>
      <c r="B66" s="143">
        <v>167</v>
      </c>
      <c r="C66" s="137">
        <f>C57-C65</f>
        <v>3119991</v>
      </c>
      <c r="D66" s="137">
        <f>D57-D65</f>
        <v>3119991</v>
      </c>
      <c r="E66" s="137">
        <f>E57-E65</f>
        <v>278136</v>
      </c>
      <c r="F66" s="137">
        <f>F57-F65</f>
        <v>139186</v>
      </c>
    </row>
    <row r="67" spans="1:6" ht="12.75">
      <c r="A67" s="25" t="s">
        <v>171</v>
      </c>
      <c r="B67" s="143">
        <v>168</v>
      </c>
      <c r="C67" s="137">
        <f>C56+C66</f>
        <v>-86278129</v>
      </c>
      <c r="D67" s="137">
        <f>D56+D66</f>
        <v>-55525217</v>
      </c>
      <c r="E67" s="137">
        <f>E56+E66</f>
        <v>-63745923.94626</v>
      </c>
      <c r="F67" s="137">
        <f>F56+F66</f>
        <v>-22800088.071540006</v>
      </c>
    </row>
    <row r="68" spans="1:6" ht="24" customHeight="1">
      <c r="A68" s="49" t="s">
        <v>172</v>
      </c>
      <c r="B68" s="50"/>
      <c r="C68" s="134"/>
      <c r="D68" s="134"/>
      <c r="E68" s="134"/>
      <c r="F68" s="134"/>
    </row>
    <row r="69" spans="1:6" ht="12.75">
      <c r="A69" s="51" t="s">
        <v>173</v>
      </c>
      <c r="B69" s="52"/>
      <c r="C69" s="134"/>
      <c r="D69" s="134"/>
      <c r="E69" s="134"/>
      <c r="F69" s="134"/>
    </row>
    <row r="70" spans="1:6" ht="12.75">
      <c r="A70" s="25" t="s">
        <v>157</v>
      </c>
      <c r="B70" s="143">
        <v>169</v>
      </c>
      <c r="C70" s="137">
        <v>-86278129</v>
      </c>
      <c r="D70" s="137">
        <v>-55525217</v>
      </c>
      <c r="E70" s="137">
        <v>-63745923.94626</v>
      </c>
      <c r="F70" s="137">
        <v>-22800088.071540006</v>
      </c>
    </row>
    <row r="71" spans="1:6" ht="12.75">
      <c r="A71" s="36" t="s">
        <v>158</v>
      </c>
      <c r="B71" s="146">
        <v>170</v>
      </c>
      <c r="C71" s="153"/>
      <c r="D71" s="153"/>
      <c r="E71" s="153"/>
      <c r="F71" s="153"/>
    </row>
    <row r="72" spans="2:6" ht="12.75">
      <c r="B72" s="93"/>
      <c r="C72" s="93"/>
      <c r="D72" s="93"/>
      <c r="E72" s="93"/>
      <c r="F72" s="93"/>
    </row>
  </sheetData>
  <sheetProtection/>
  <mergeCells count="1">
    <mergeCell ref="A3:F3"/>
  </mergeCells>
  <dataValidations count="4">
    <dataValidation type="whole" operator="notEqual" allowBlank="1" showInputMessage="1" showErrorMessage="1" errorTitle="Pogrešan unos" error="Mogu se unijeti samo cjelobrojne vrijednosti." sqref="C47:E47 D66:F67 D58:E65 C71:E71 D56:F57 C56:C67 C54:F54 F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E17:F21 E22:E27 E13:F15 D28:F32 C53:F53 C7:F10 D33:E41 C12:F12 F22 C16:F16 F26:F27 C70:F70 C25:C46 F33:F37 D25:D27 C20:D23 C48:F50">
      <formula1>0</formula1>
    </dataValidation>
    <dataValidation type="whole" operator="greaterThanOrEqual" allowBlank="1" showErrorMessage="1" errorTitle="Pogrešan unos" error="Mogu se unijeti samo cjelobrojne pozitivne vrijednosti." sqref="C13:D15 C17:D19 C24:D24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7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5" width="9.140625" style="97" customWidth="1"/>
    <col min="6" max="6" width="10.57421875" style="97" customWidth="1"/>
    <col min="7" max="9" width="9.140625" style="97" customWidth="1"/>
    <col min="10" max="11" width="9.8515625" style="97" customWidth="1"/>
    <col min="12" max="16384" width="9.140625" style="97" customWidth="1"/>
  </cols>
  <sheetData>
    <row r="1" spans="1:11" ht="12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>
      <c r="A2" s="256" t="s">
        <v>248</v>
      </c>
      <c r="B2" s="257"/>
      <c r="C2" s="257"/>
      <c r="D2" s="257"/>
      <c r="E2" s="257"/>
      <c r="F2" s="257"/>
      <c r="G2" s="257"/>
      <c r="H2" s="257"/>
      <c r="I2" s="257"/>
      <c r="J2" s="258"/>
      <c r="K2" s="259"/>
    </row>
    <row r="3" spans="1:1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K3" s="99"/>
    </row>
    <row r="4" spans="1:11" ht="12.75">
      <c r="A4" s="103"/>
      <c r="B4" s="104"/>
      <c r="C4" s="99"/>
      <c r="D4" s="260" t="s">
        <v>184</v>
      </c>
      <c r="E4" s="261"/>
      <c r="F4" s="105" t="s">
        <v>309</v>
      </c>
      <c r="G4" s="106" t="s">
        <v>7</v>
      </c>
      <c r="H4" s="262" t="s">
        <v>322</v>
      </c>
      <c r="I4" s="263"/>
      <c r="J4" s="98"/>
      <c r="K4" s="99"/>
    </row>
    <row r="5" spans="1:11" ht="12.75">
      <c r="A5" s="269"/>
      <c r="B5" s="269"/>
      <c r="C5" s="269"/>
      <c r="D5" s="269"/>
      <c r="E5" s="269"/>
      <c r="F5" s="269"/>
      <c r="G5" s="107"/>
      <c r="H5" s="107"/>
      <c r="I5" s="107"/>
      <c r="J5" s="270" t="s">
        <v>249</v>
      </c>
      <c r="K5" s="271"/>
    </row>
    <row r="6" spans="1:11" ht="12.7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24" thickBot="1">
      <c r="A7" s="267" t="s">
        <v>8</v>
      </c>
      <c r="B7" s="267"/>
      <c r="C7" s="267"/>
      <c r="D7" s="267"/>
      <c r="E7" s="267"/>
      <c r="F7" s="267"/>
      <c r="G7" s="267"/>
      <c r="H7" s="267"/>
      <c r="I7" s="108" t="s">
        <v>250</v>
      </c>
      <c r="J7" s="109" t="s">
        <v>10</v>
      </c>
      <c r="K7" s="109" t="s">
        <v>11</v>
      </c>
    </row>
    <row r="8" spans="1:11" ht="12.75">
      <c r="A8" s="268">
        <v>1</v>
      </c>
      <c r="B8" s="268"/>
      <c r="C8" s="268"/>
      <c r="D8" s="268"/>
      <c r="E8" s="268"/>
      <c r="F8" s="268"/>
      <c r="G8" s="268"/>
      <c r="H8" s="268"/>
      <c r="I8" s="110">
        <v>2</v>
      </c>
      <c r="J8" s="111" t="s">
        <v>2</v>
      </c>
      <c r="K8" s="111" t="s">
        <v>3</v>
      </c>
    </row>
    <row r="9" spans="1:11" ht="12.75">
      <c r="A9" s="275" t="s">
        <v>251</v>
      </c>
      <c r="B9" s="276"/>
      <c r="C9" s="276"/>
      <c r="D9" s="276"/>
      <c r="E9" s="276"/>
      <c r="F9" s="276"/>
      <c r="G9" s="276"/>
      <c r="H9" s="276"/>
      <c r="I9" s="277"/>
      <c r="J9" s="277"/>
      <c r="K9" s="278"/>
    </row>
    <row r="10" spans="1:12" ht="12.75">
      <c r="A10" s="272" t="s">
        <v>252</v>
      </c>
      <c r="B10" s="273"/>
      <c r="C10" s="273"/>
      <c r="D10" s="273"/>
      <c r="E10" s="273"/>
      <c r="F10" s="273"/>
      <c r="G10" s="273"/>
      <c r="H10" s="274"/>
      <c r="I10" s="112">
        <v>73</v>
      </c>
      <c r="J10" s="118">
        <v>-89384701</v>
      </c>
      <c r="K10" s="167">
        <v>-64012655.00396</v>
      </c>
      <c r="L10" s="185"/>
    </row>
    <row r="11" spans="1:12" ht="12.75">
      <c r="A11" s="252" t="s">
        <v>253</v>
      </c>
      <c r="B11" s="253"/>
      <c r="C11" s="253"/>
      <c r="D11" s="253"/>
      <c r="E11" s="253"/>
      <c r="F11" s="253"/>
      <c r="G11" s="253"/>
      <c r="H11" s="253"/>
      <c r="I11" s="112">
        <v>74</v>
      </c>
      <c r="J11" s="118">
        <v>12843146</v>
      </c>
      <c r="K11" s="118">
        <v>11238782.09542</v>
      </c>
      <c r="L11" s="185"/>
    </row>
    <row r="12" spans="1:12" ht="12.75">
      <c r="A12" s="252" t="s">
        <v>254</v>
      </c>
      <c r="B12" s="253"/>
      <c r="C12" s="253"/>
      <c r="D12" s="253"/>
      <c r="E12" s="253"/>
      <c r="F12" s="253"/>
      <c r="G12" s="253"/>
      <c r="H12" s="253"/>
      <c r="I12" s="112">
        <v>75</v>
      </c>
      <c r="J12" s="118">
        <v>51736300</v>
      </c>
      <c r="K12" s="118">
        <v>0</v>
      </c>
      <c r="L12" s="185"/>
    </row>
    <row r="13" spans="1:12" ht="12.75">
      <c r="A13" s="252" t="s">
        <v>255</v>
      </c>
      <c r="B13" s="253"/>
      <c r="C13" s="253"/>
      <c r="D13" s="253"/>
      <c r="E13" s="253"/>
      <c r="F13" s="253"/>
      <c r="G13" s="253"/>
      <c r="H13" s="253"/>
      <c r="I13" s="112">
        <v>76</v>
      </c>
      <c r="J13" s="118"/>
      <c r="K13" s="118">
        <v>2566599.838564083</v>
      </c>
      <c r="L13" s="185"/>
    </row>
    <row r="14" spans="1:12" ht="12.75">
      <c r="A14" s="252" t="s">
        <v>256</v>
      </c>
      <c r="B14" s="253"/>
      <c r="C14" s="253"/>
      <c r="D14" s="253"/>
      <c r="E14" s="253"/>
      <c r="F14" s="253"/>
      <c r="G14" s="253"/>
      <c r="H14" s="253"/>
      <c r="I14" s="112">
        <v>77</v>
      </c>
      <c r="J14" s="118">
        <v>34206073</v>
      </c>
      <c r="K14" s="118">
        <v>8527929.937716</v>
      </c>
      <c r="L14" s="185"/>
    </row>
    <row r="15" spans="1:12" ht="12.75">
      <c r="A15" s="252" t="s">
        <v>257</v>
      </c>
      <c r="B15" s="253"/>
      <c r="C15" s="253"/>
      <c r="D15" s="253"/>
      <c r="E15" s="253"/>
      <c r="F15" s="253"/>
      <c r="G15" s="253"/>
      <c r="H15" s="253"/>
      <c r="I15" s="112">
        <v>78</v>
      </c>
      <c r="J15" s="118">
        <v>4323811</v>
      </c>
      <c r="K15" s="118">
        <v>2079836</v>
      </c>
      <c r="L15" s="185"/>
    </row>
    <row r="16" spans="1:12" ht="12.75">
      <c r="A16" s="279" t="s">
        <v>258</v>
      </c>
      <c r="B16" s="280"/>
      <c r="C16" s="280"/>
      <c r="D16" s="280"/>
      <c r="E16" s="280"/>
      <c r="F16" s="280"/>
      <c r="G16" s="280"/>
      <c r="H16" s="280"/>
      <c r="I16" s="112">
        <v>79</v>
      </c>
      <c r="J16" s="156">
        <f>SUM(J10:J15)</f>
        <v>13724629</v>
      </c>
      <c r="K16" s="120">
        <f>SUM(K10:K15)</f>
        <v>-39599507.13225991</v>
      </c>
      <c r="L16" s="185"/>
    </row>
    <row r="17" spans="1:12" ht="12.75">
      <c r="A17" s="252" t="s">
        <v>259</v>
      </c>
      <c r="B17" s="253"/>
      <c r="C17" s="253"/>
      <c r="D17" s="253"/>
      <c r="E17" s="253"/>
      <c r="F17" s="253"/>
      <c r="G17" s="253"/>
      <c r="H17" s="253"/>
      <c r="I17" s="112">
        <v>80</v>
      </c>
      <c r="J17" s="118"/>
      <c r="K17" s="118">
        <v>4655209.797066987</v>
      </c>
      <c r="L17" s="185"/>
    </row>
    <row r="18" spans="1:12" ht="12.75">
      <c r="A18" s="252" t="s">
        <v>260</v>
      </c>
      <c r="B18" s="253"/>
      <c r="C18" s="253"/>
      <c r="D18" s="253"/>
      <c r="E18" s="253"/>
      <c r="F18" s="253"/>
      <c r="G18" s="253"/>
      <c r="H18" s="253"/>
      <c r="I18" s="112">
        <v>81</v>
      </c>
      <c r="J18" s="118">
        <v>17391208</v>
      </c>
      <c r="K18" s="118">
        <v>0</v>
      </c>
      <c r="L18" s="185"/>
    </row>
    <row r="19" spans="1:12" ht="12.75">
      <c r="A19" s="252" t="s">
        <v>261</v>
      </c>
      <c r="B19" s="253"/>
      <c r="C19" s="253"/>
      <c r="D19" s="253"/>
      <c r="E19" s="253"/>
      <c r="F19" s="253"/>
      <c r="G19" s="253"/>
      <c r="H19" s="253"/>
      <c r="I19" s="112">
        <v>82</v>
      </c>
      <c r="J19" s="118"/>
      <c r="K19" s="118">
        <v>0</v>
      </c>
      <c r="L19" s="185"/>
    </row>
    <row r="20" spans="1:12" ht="12.75">
      <c r="A20" s="252" t="s">
        <v>262</v>
      </c>
      <c r="B20" s="253"/>
      <c r="C20" s="253"/>
      <c r="D20" s="253"/>
      <c r="E20" s="253"/>
      <c r="F20" s="253"/>
      <c r="G20" s="253"/>
      <c r="H20" s="253"/>
      <c r="I20" s="112">
        <v>83</v>
      </c>
      <c r="J20" s="118"/>
      <c r="K20" s="118">
        <v>0</v>
      </c>
      <c r="L20" s="185"/>
    </row>
    <row r="21" spans="1:12" ht="12.75">
      <c r="A21" s="279" t="s">
        <v>263</v>
      </c>
      <c r="B21" s="280"/>
      <c r="C21" s="280"/>
      <c r="D21" s="280"/>
      <c r="E21" s="280"/>
      <c r="F21" s="280"/>
      <c r="G21" s="280"/>
      <c r="H21" s="280"/>
      <c r="I21" s="112">
        <v>84</v>
      </c>
      <c r="J21" s="156">
        <f>SUM(J17:J20)</f>
        <v>17391208</v>
      </c>
      <c r="K21" s="120">
        <f>SUM(K17:K20)</f>
        <v>4655209.797066987</v>
      </c>
      <c r="L21" s="185"/>
    </row>
    <row r="22" spans="1:12" ht="12.75">
      <c r="A22" s="279" t="s">
        <v>264</v>
      </c>
      <c r="B22" s="280"/>
      <c r="C22" s="280"/>
      <c r="D22" s="280"/>
      <c r="E22" s="280"/>
      <c r="F22" s="280"/>
      <c r="G22" s="280"/>
      <c r="H22" s="280"/>
      <c r="I22" s="112">
        <v>85</v>
      </c>
      <c r="J22" s="156">
        <f>IF(J16&gt;J21,J16-J21,0)</f>
        <v>0</v>
      </c>
      <c r="K22" s="120">
        <f>IF(K16&gt;K21,K16-K21,0)</f>
        <v>0</v>
      </c>
      <c r="L22" s="185"/>
    </row>
    <row r="23" spans="1:12" ht="12.75">
      <c r="A23" s="279" t="s">
        <v>265</v>
      </c>
      <c r="B23" s="280"/>
      <c r="C23" s="280"/>
      <c r="D23" s="280"/>
      <c r="E23" s="280"/>
      <c r="F23" s="280"/>
      <c r="G23" s="280"/>
      <c r="H23" s="280"/>
      <c r="I23" s="112">
        <v>86</v>
      </c>
      <c r="J23" s="156">
        <f>IF(J21&gt;J16,J21-J16,0)</f>
        <v>3666579</v>
      </c>
      <c r="K23" s="186">
        <f>IF(K21&gt;K16,K21-K16,0)</f>
        <v>44254716.9293269</v>
      </c>
      <c r="L23" s="185"/>
    </row>
    <row r="24" spans="1:11" ht="12.75">
      <c r="A24" s="275" t="s">
        <v>177</v>
      </c>
      <c r="B24" s="276"/>
      <c r="C24" s="276"/>
      <c r="D24" s="276"/>
      <c r="E24" s="276"/>
      <c r="F24" s="276"/>
      <c r="G24" s="276"/>
      <c r="H24" s="276"/>
      <c r="I24" s="277"/>
      <c r="J24" s="277"/>
      <c r="K24" s="278"/>
    </row>
    <row r="25" spans="1:11" ht="12.75">
      <c r="A25" s="272" t="s">
        <v>266</v>
      </c>
      <c r="B25" s="273"/>
      <c r="C25" s="273"/>
      <c r="D25" s="273"/>
      <c r="E25" s="273"/>
      <c r="F25" s="273"/>
      <c r="G25" s="273"/>
      <c r="H25" s="274"/>
      <c r="I25" s="112">
        <v>87</v>
      </c>
      <c r="J25" s="118">
        <v>87601</v>
      </c>
      <c r="K25" s="167">
        <v>27033812.136824492</v>
      </c>
    </row>
    <row r="26" spans="1:11" ht="12.75">
      <c r="A26" s="252" t="s">
        <v>267</v>
      </c>
      <c r="B26" s="253"/>
      <c r="C26" s="253"/>
      <c r="D26" s="253"/>
      <c r="E26" s="253"/>
      <c r="F26" s="253"/>
      <c r="G26" s="253"/>
      <c r="H26" s="253"/>
      <c r="I26" s="112">
        <v>88</v>
      </c>
      <c r="J26" s="118"/>
      <c r="K26" s="118">
        <v>0</v>
      </c>
    </row>
    <row r="27" spans="1:11" ht="12.75">
      <c r="A27" s="252" t="s">
        <v>268</v>
      </c>
      <c r="B27" s="253"/>
      <c r="C27" s="253"/>
      <c r="D27" s="253"/>
      <c r="E27" s="253"/>
      <c r="F27" s="253"/>
      <c r="G27" s="253"/>
      <c r="H27" s="253"/>
      <c r="I27" s="112">
        <v>89</v>
      </c>
      <c r="J27" s="118"/>
      <c r="K27" s="118">
        <v>0</v>
      </c>
    </row>
    <row r="28" spans="1:11" ht="12.75">
      <c r="A28" s="252" t="s">
        <v>269</v>
      </c>
      <c r="B28" s="253"/>
      <c r="C28" s="253"/>
      <c r="D28" s="253"/>
      <c r="E28" s="253"/>
      <c r="F28" s="253"/>
      <c r="G28" s="253"/>
      <c r="H28" s="253"/>
      <c r="I28" s="112">
        <v>90</v>
      </c>
      <c r="J28" s="118"/>
      <c r="K28" s="118">
        <v>0</v>
      </c>
    </row>
    <row r="29" spans="1:11" ht="12.75">
      <c r="A29" s="252" t="s">
        <v>270</v>
      </c>
      <c r="B29" s="253"/>
      <c r="C29" s="253"/>
      <c r="D29" s="253"/>
      <c r="E29" s="253"/>
      <c r="F29" s="253"/>
      <c r="G29" s="253"/>
      <c r="H29" s="253"/>
      <c r="I29" s="112">
        <v>91</v>
      </c>
      <c r="J29" s="118">
        <v>17954371</v>
      </c>
      <c r="K29" s="118">
        <v>1438279</v>
      </c>
    </row>
    <row r="30" spans="1:11" ht="12.75">
      <c r="A30" s="279" t="s">
        <v>271</v>
      </c>
      <c r="B30" s="280"/>
      <c r="C30" s="280"/>
      <c r="D30" s="280"/>
      <c r="E30" s="280"/>
      <c r="F30" s="280"/>
      <c r="G30" s="280"/>
      <c r="H30" s="280"/>
      <c r="I30" s="112">
        <v>92</v>
      </c>
      <c r="J30" s="156">
        <f>SUM(J25:J29)</f>
        <v>18041972</v>
      </c>
      <c r="K30" s="120">
        <f>SUM(K25:K29)</f>
        <v>28472091.136824492</v>
      </c>
    </row>
    <row r="31" spans="1:11" ht="12.75">
      <c r="A31" s="252" t="s">
        <v>272</v>
      </c>
      <c r="B31" s="253"/>
      <c r="C31" s="253"/>
      <c r="D31" s="253"/>
      <c r="E31" s="253"/>
      <c r="F31" s="253"/>
      <c r="G31" s="253"/>
      <c r="H31" s="253"/>
      <c r="I31" s="112">
        <v>93</v>
      </c>
      <c r="J31" s="118"/>
      <c r="K31" s="118">
        <v>0</v>
      </c>
    </row>
    <row r="32" spans="1:11" ht="12.75">
      <c r="A32" s="252" t="s">
        <v>273</v>
      </c>
      <c r="B32" s="253"/>
      <c r="C32" s="253"/>
      <c r="D32" s="253"/>
      <c r="E32" s="253"/>
      <c r="F32" s="253"/>
      <c r="G32" s="253"/>
      <c r="H32" s="253"/>
      <c r="I32" s="112">
        <v>94</v>
      </c>
      <c r="J32" s="118">
        <v>16161621</v>
      </c>
      <c r="K32" s="118">
        <v>1437720</v>
      </c>
    </row>
    <row r="33" spans="1:11" ht="12.75">
      <c r="A33" s="252" t="s">
        <v>178</v>
      </c>
      <c r="B33" s="253"/>
      <c r="C33" s="253"/>
      <c r="D33" s="253"/>
      <c r="E33" s="253"/>
      <c r="F33" s="253"/>
      <c r="G33" s="253"/>
      <c r="H33" s="253"/>
      <c r="I33" s="112">
        <v>95</v>
      </c>
      <c r="J33" s="118"/>
      <c r="K33" s="118">
        <v>0</v>
      </c>
    </row>
    <row r="34" spans="1:11" ht="12.75">
      <c r="A34" s="279" t="s">
        <v>274</v>
      </c>
      <c r="B34" s="280"/>
      <c r="C34" s="280"/>
      <c r="D34" s="280"/>
      <c r="E34" s="280"/>
      <c r="F34" s="280"/>
      <c r="G34" s="280"/>
      <c r="H34" s="280"/>
      <c r="I34" s="112">
        <v>96</v>
      </c>
      <c r="J34" s="156">
        <f>SUM(J31:J33)</f>
        <v>16161621</v>
      </c>
      <c r="K34" s="120">
        <f>SUM(K31:K33)</f>
        <v>1437720</v>
      </c>
    </row>
    <row r="35" spans="1:11" ht="12.75">
      <c r="A35" s="279" t="s">
        <v>275</v>
      </c>
      <c r="B35" s="280"/>
      <c r="C35" s="280"/>
      <c r="D35" s="280"/>
      <c r="E35" s="280"/>
      <c r="F35" s="280"/>
      <c r="G35" s="280"/>
      <c r="H35" s="280"/>
      <c r="I35" s="112">
        <v>97</v>
      </c>
      <c r="J35" s="156">
        <f>IF(J30&gt;J34,J30-J34,0)</f>
        <v>1880351</v>
      </c>
      <c r="K35" s="120">
        <f>IF(K30&gt;K34,K30-K34,0)</f>
        <v>27034371.136824492</v>
      </c>
    </row>
    <row r="36" spans="1:11" ht="12.75">
      <c r="A36" s="279" t="s">
        <v>276</v>
      </c>
      <c r="B36" s="280"/>
      <c r="C36" s="280"/>
      <c r="D36" s="280"/>
      <c r="E36" s="280"/>
      <c r="F36" s="280"/>
      <c r="G36" s="280"/>
      <c r="H36" s="280"/>
      <c r="I36" s="112">
        <v>98</v>
      </c>
      <c r="J36" s="156">
        <f>IF(J34&gt;J30,J34-J30,0)</f>
        <v>0</v>
      </c>
      <c r="K36" s="186">
        <f>IF(K34&gt;K30,K34-K30,0)</f>
        <v>0</v>
      </c>
    </row>
    <row r="37" spans="1:11" ht="12.75">
      <c r="A37" s="275" t="s">
        <v>179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</row>
    <row r="38" spans="1:11" ht="12.75">
      <c r="A38" s="272" t="s">
        <v>277</v>
      </c>
      <c r="B38" s="273"/>
      <c r="C38" s="273"/>
      <c r="D38" s="273"/>
      <c r="E38" s="273"/>
      <c r="F38" s="273"/>
      <c r="G38" s="273"/>
      <c r="H38" s="273"/>
      <c r="I38" s="166">
        <v>99</v>
      </c>
      <c r="J38" s="167"/>
      <c r="K38" s="167">
        <v>0</v>
      </c>
    </row>
    <row r="39" spans="1:11" ht="12.75">
      <c r="A39" s="252" t="s">
        <v>278</v>
      </c>
      <c r="B39" s="253"/>
      <c r="C39" s="253"/>
      <c r="D39" s="253"/>
      <c r="E39" s="253"/>
      <c r="F39" s="253"/>
      <c r="G39" s="253"/>
      <c r="H39" s="253"/>
      <c r="I39" s="112">
        <v>100</v>
      </c>
      <c r="J39" s="118"/>
      <c r="K39" s="118">
        <v>17302381.904281974</v>
      </c>
    </row>
    <row r="40" spans="1:11" ht="12.75">
      <c r="A40" s="252" t="s">
        <v>279</v>
      </c>
      <c r="B40" s="253"/>
      <c r="C40" s="253"/>
      <c r="D40" s="253"/>
      <c r="E40" s="253"/>
      <c r="F40" s="253"/>
      <c r="G40" s="253"/>
      <c r="H40" s="253"/>
      <c r="I40" s="112">
        <v>101</v>
      </c>
      <c r="J40" s="118">
        <v>6587587</v>
      </c>
      <c r="K40" s="118">
        <v>0</v>
      </c>
    </row>
    <row r="41" spans="1:11" ht="12.75">
      <c r="A41" s="279" t="s">
        <v>280</v>
      </c>
      <c r="B41" s="280"/>
      <c r="C41" s="280"/>
      <c r="D41" s="280"/>
      <c r="E41" s="280"/>
      <c r="F41" s="280"/>
      <c r="G41" s="280"/>
      <c r="H41" s="280"/>
      <c r="I41" s="112">
        <v>102</v>
      </c>
      <c r="J41" s="156">
        <f>SUM(J38:J40)</f>
        <v>6587587</v>
      </c>
      <c r="K41" s="120">
        <f>SUM(K38:K40)</f>
        <v>17302381.904281974</v>
      </c>
    </row>
    <row r="42" spans="1:11" ht="12.75">
      <c r="A42" s="252" t="s">
        <v>281</v>
      </c>
      <c r="B42" s="253"/>
      <c r="C42" s="253"/>
      <c r="D42" s="253"/>
      <c r="E42" s="253"/>
      <c r="F42" s="253"/>
      <c r="G42" s="253"/>
      <c r="H42" s="253"/>
      <c r="I42" s="112">
        <v>103</v>
      </c>
      <c r="J42" s="118">
        <v>5398186</v>
      </c>
      <c r="K42" s="118">
        <v>0</v>
      </c>
    </row>
    <row r="43" spans="1:11" ht="12.75">
      <c r="A43" s="252" t="s">
        <v>180</v>
      </c>
      <c r="B43" s="253"/>
      <c r="C43" s="253"/>
      <c r="D43" s="253"/>
      <c r="E43" s="253"/>
      <c r="F43" s="253"/>
      <c r="G43" s="253"/>
      <c r="H43" s="253"/>
      <c r="I43" s="112">
        <v>104</v>
      </c>
      <c r="J43" s="118"/>
      <c r="K43" s="118">
        <v>0</v>
      </c>
    </row>
    <row r="44" spans="1:11" ht="12.75">
      <c r="A44" s="252" t="s">
        <v>282</v>
      </c>
      <c r="B44" s="253"/>
      <c r="C44" s="253"/>
      <c r="D44" s="253"/>
      <c r="E44" s="253"/>
      <c r="F44" s="253"/>
      <c r="G44" s="253"/>
      <c r="H44" s="253"/>
      <c r="I44" s="112">
        <v>105</v>
      </c>
      <c r="J44" s="118"/>
      <c r="K44" s="118">
        <v>0</v>
      </c>
    </row>
    <row r="45" spans="1:11" ht="12.75">
      <c r="A45" s="252" t="s">
        <v>283</v>
      </c>
      <c r="B45" s="253"/>
      <c r="C45" s="253"/>
      <c r="D45" s="253"/>
      <c r="E45" s="253"/>
      <c r="F45" s="253"/>
      <c r="G45" s="253"/>
      <c r="H45" s="253"/>
      <c r="I45" s="112">
        <v>106</v>
      </c>
      <c r="J45" s="118"/>
      <c r="K45" s="118">
        <v>0</v>
      </c>
    </row>
    <row r="46" spans="1:11" ht="12.75">
      <c r="A46" s="252" t="s">
        <v>181</v>
      </c>
      <c r="B46" s="253"/>
      <c r="C46" s="253"/>
      <c r="D46" s="253"/>
      <c r="E46" s="253"/>
      <c r="F46" s="253"/>
      <c r="G46" s="253"/>
      <c r="H46" s="253"/>
      <c r="I46" s="112">
        <v>107</v>
      </c>
      <c r="J46" s="118"/>
      <c r="K46" s="118">
        <v>3828921.1295649707</v>
      </c>
    </row>
    <row r="47" spans="1:11" ht="12.75">
      <c r="A47" s="279" t="s">
        <v>284</v>
      </c>
      <c r="B47" s="280"/>
      <c r="C47" s="280"/>
      <c r="D47" s="280"/>
      <c r="E47" s="280"/>
      <c r="F47" s="280"/>
      <c r="G47" s="280"/>
      <c r="H47" s="280"/>
      <c r="I47" s="112">
        <v>108</v>
      </c>
      <c r="J47" s="156">
        <f>SUM(J42:J46)</f>
        <v>5398186</v>
      </c>
      <c r="K47" s="120">
        <f>SUM(K42:K46)</f>
        <v>3828921.1295649707</v>
      </c>
    </row>
    <row r="48" spans="1:11" ht="12.75">
      <c r="A48" s="279" t="s">
        <v>285</v>
      </c>
      <c r="B48" s="280"/>
      <c r="C48" s="280"/>
      <c r="D48" s="280"/>
      <c r="E48" s="280"/>
      <c r="F48" s="280"/>
      <c r="G48" s="280"/>
      <c r="H48" s="280"/>
      <c r="I48" s="112">
        <v>109</v>
      </c>
      <c r="J48" s="156">
        <f>IF(J41&gt;J47,J41-J47,0)</f>
        <v>1189401</v>
      </c>
      <c r="K48" s="120">
        <f>IF(K41&gt;K47,K41-K47,0)</f>
        <v>13473460.774717003</v>
      </c>
    </row>
    <row r="49" spans="1:11" ht="12.75">
      <c r="A49" s="279" t="s">
        <v>286</v>
      </c>
      <c r="B49" s="280"/>
      <c r="C49" s="280"/>
      <c r="D49" s="280"/>
      <c r="E49" s="280"/>
      <c r="F49" s="280"/>
      <c r="G49" s="280"/>
      <c r="H49" s="280"/>
      <c r="I49" s="112">
        <v>110</v>
      </c>
      <c r="J49" s="156">
        <f>IF(J47&gt;J41,J47-J41,0)</f>
        <v>0</v>
      </c>
      <c r="K49" s="120">
        <f>IF(K47&gt;K41,K47-K41,0)</f>
        <v>0</v>
      </c>
    </row>
    <row r="50" spans="1:11" ht="12.75">
      <c r="A50" s="252" t="s">
        <v>287</v>
      </c>
      <c r="B50" s="253"/>
      <c r="C50" s="253"/>
      <c r="D50" s="253"/>
      <c r="E50" s="253"/>
      <c r="F50" s="253"/>
      <c r="G50" s="253"/>
      <c r="H50" s="253"/>
      <c r="I50" s="112">
        <v>111</v>
      </c>
      <c r="J50" s="114">
        <f>IF(J22-J23+J35-J36+J48-J49&gt;0,J22-J23+J35-J36+J48-J49,0)</f>
        <v>0</v>
      </c>
      <c r="K50" s="7">
        <f>IF(K22-K23+K35-K36+K48-K49&gt;0,K22-K23+K35-K36+K48-K49,0)</f>
        <v>0</v>
      </c>
    </row>
    <row r="51" spans="1:11" ht="12.75">
      <c r="A51" s="252" t="s">
        <v>288</v>
      </c>
      <c r="B51" s="253"/>
      <c r="C51" s="253"/>
      <c r="D51" s="253"/>
      <c r="E51" s="253"/>
      <c r="F51" s="253"/>
      <c r="G51" s="253"/>
      <c r="H51" s="253"/>
      <c r="I51" s="112">
        <v>112</v>
      </c>
      <c r="J51" s="114">
        <f>IF(J23-J22+J36-J35+J49-J48&gt;0,J23-J22+J36-J35+J49-J48,0)</f>
        <v>596827</v>
      </c>
      <c r="K51" s="7">
        <f>IF(K23-K22+K36-K35+K49-K48&gt;0,K23-K22+K36-K35+K49-K48,0)</f>
        <v>3746885.017785404</v>
      </c>
    </row>
    <row r="52" spans="1:11" ht="12.75">
      <c r="A52" s="252" t="s">
        <v>182</v>
      </c>
      <c r="B52" s="253"/>
      <c r="C52" s="253"/>
      <c r="D52" s="253"/>
      <c r="E52" s="253"/>
      <c r="F52" s="253"/>
      <c r="G52" s="253"/>
      <c r="H52" s="253"/>
      <c r="I52" s="112">
        <v>113</v>
      </c>
      <c r="J52" s="118">
        <v>1932074</v>
      </c>
      <c r="K52" s="118">
        <v>5123781</v>
      </c>
    </row>
    <row r="53" spans="1:11" ht="12.75">
      <c r="A53" s="252" t="s">
        <v>289</v>
      </c>
      <c r="B53" s="253"/>
      <c r="C53" s="253"/>
      <c r="D53" s="253"/>
      <c r="E53" s="253"/>
      <c r="F53" s="253"/>
      <c r="G53" s="253"/>
      <c r="H53" s="253"/>
      <c r="I53" s="112">
        <v>114</v>
      </c>
      <c r="J53" s="7"/>
      <c r="K53" s="7"/>
    </row>
    <row r="54" spans="1:11" ht="12.75">
      <c r="A54" s="252" t="s">
        <v>290</v>
      </c>
      <c r="B54" s="253"/>
      <c r="C54" s="253"/>
      <c r="D54" s="253"/>
      <c r="E54" s="253"/>
      <c r="F54" s="253"/>
      <c r="G54" s="253"/>
      <c r="H54" s="253"/>
      <c r="I54" s="112">
        <v>115</v>
      </c>
      <c r="J54" s="7">
        <f>J55-J52</f>
        <v>-596827</v>
      </c>
      <c r="K54" s="7">
        <f>K55-K52</f>
        <v>-3746885</v>
      </c>
    </row>
    <row r="55" spans="1:11" ht="12.75">
      <c r="A55" s="254" t="s">
        <v>183</v>
      </c>
      <c r="B55" s="255"/>
      <c r="C55" s="255"/>
      <c r="D55" s="255"/>
      <c r="E55" s="255"/>
      <c r="F55" s="255"/>
      <c r="G55" s="255"/>
      <c r="H55" s="255"/>
      <c r="I55" s="113">
        <v>116</v>
      </c>
      <c r="J55" s="187">
        <v>1335247</v>
      </c>
      <c r="K55" s="187">
        <v>1376896</v>
      </c>
    </row>
    <row r="56" spans="1:11" s="164" customFormat="1" ht="12.75">
      <c r="A56" s="162"/>
      <c r="B56" s="162"/>
      <c r="C56" s="162"/>
      <c r="D56" s="162"/>
      <c r="E56" s="162"/>
      <c r="F56" s="162"/>
      <c r="G56" s="162"/>
      <c r="H56" s="162"/>
      <c r="I56" s="162"/>
      <c r="J56" s="163"/>
      <c r="K56" s="163"/>
    </row>
    <row r="57" spans="1:11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5"/>
      <c r="K57" s="165"/>
    </row>
    <row r="58" spans="1:11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</row>
    <row r="59" spans="1:11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1:11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1:11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12.7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1:11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1:11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1:11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1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1:11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1:11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1:11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1:11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1:11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1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1:11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1:11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1:11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1:11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1:11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1:11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1:11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1:11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1:11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1:11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1:11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1:11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1:11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1:11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1:11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1:11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1:11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1:11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1:11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1:11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1:11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1:11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1:11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1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1:11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1:11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1:11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1:11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1:11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1:11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1:11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1:11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1:11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1:11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ht="12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1:11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1:11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1:11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1:11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1:11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1:11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1:11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1:11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1:11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1:11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1:11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1:11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1:11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1:11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1:11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1:11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1:11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1:11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1:11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1:11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1:11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1:11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1:11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1:11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1:11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1:11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1:11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1:11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1:11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1:11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1:11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1:11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1:11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1:11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1:11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1:11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1:11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</row>
    <row r="196" spans="1:11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1:11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1:11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1:11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1:11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1:11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</row>
    <row r="202" spans="1:11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1:11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1:11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</row>
    <row r="205" spans="1:11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</row>
    <row r="206" spans="1:11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1:11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1:11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1:11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1:11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1:11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1:11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1:11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1:11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1:11" ht="12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1:11" ht="12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1:11" ht="12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1:11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1:11" ht="12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1:11" ht="12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1:11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1:11" ht="12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1:11" ht="12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1:11" ht="12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1:11" ht="12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1:11" ht="12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1:11" ht="12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1:11" ht="12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1:11" ht="12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1:11" ht="12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1:11" ht="12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1:11" ht="12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1:11" ht="12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1:11" ht="12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ht="12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1:11" ht="12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1:11" ht="12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</row>
    <row r="238" spans="1:11" ht="12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1:11" ht="12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1:11" ht="12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</row>
    <row r="241" spans="1:11" ht="12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1:11" ht="12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1:11" ht="12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</row>
    <row r="244" spans="1:11" ht="12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</row>
    <row r="245" spans="1:11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</row>
    <row r="246" spans="1:11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</row>
    <row r="247" spans="1:11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</row>
    <row r="248" spans="1:11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</row>
    <row r="249" spans="1:11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1:11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1:11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1:11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1:11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1:11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1:11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1:11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1:11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1:11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1:11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1:11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1:11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1:11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1:11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1:11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1:11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1:11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1:11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1:11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1:11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1:11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1:11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1:11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1:11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1:11" ht="12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1:11" ht="12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1:11" ht="12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1:11" ht="12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1:11" ht="12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1:11" ht="12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1:11" ht="12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1:11" ht="12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1:11" ht="12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1:11" ht="12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</row>
    <row r="284" spans="1:11" ht="12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1:11" ht="12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</row>
    <row r="286" spans="1:11" ht="12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1:11" ht="12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1:11" ht="12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</row>
    <row r="289" spans="1:11" ht="12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1:11" ht="12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</row>
    <row r="291" spans="1:11" ht="12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1:11" ht="12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</row>
    <row r="293" spans="1:11" ht="12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1:11" ht="12.7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</row>
    <row r="295" spans="1:11" ht="12.7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</row>
    <row r="296" spans="1:11" ht="12.7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1:11" ht="12.7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1:11" ht="12.7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1:11" ht="12.7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1:11" ht="12.7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</row>
    <row r="301" spans="1:11" ht="12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1:11" ht="12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1:11" ht="12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1:11" ht="12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</row>
    <row r="305" spans="1:11" ht="12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1:11" ht="12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1:11" ht="12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</row>
    <row r="308" spans="1:11" ht="12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</row>
    <row r="309" spans="1:11" ht="12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</row>
    <row r="310" spans="1:11" ht="12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</row>
    <row r="311" spans="1:11" ht="12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</row>
    <row r="312" spans="1:11" ht="12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</row>
    <row r="313" spans="1:11" ht="12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</row>
    <row r="314" spans="1:11" ht="12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</row>
    <row r="315" spans="1:11" ht="12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</row>
    <row r="316" spans="1:11" ht="12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</row>
    <row r="317" spans="1:11" ht="12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1:11" ht="12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1:11" ht="12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1:11" ht="12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1:11" ht="12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1:11" ht="12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1:11" ht="12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1:11" ht="12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1:11" ht="12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1:11" ht="12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1:11" ht="12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1:11" ht="12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1:11" ht="12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1:11" ht="12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1:11" ht="12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1:11" ht="12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1:11" ht="12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1:11" ht="12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1:11" ht="12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1:11" ht="12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1:11" ht="12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1:11" ht="12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1:11" ht="12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1:11" ht="12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1:11" ht="12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1:11" ht="12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1:11" ht="12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1:11" ht="12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1:11" ht="12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1:11" ht="12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1:11" ht="12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1:11" ht="12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1:11" ht="12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1:11" ht="12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1:11" ht="12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1:11" ht="12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1:11" ht="12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1:11" ht="12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1:11" ht="12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1:11" ht="12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1:11" ht="12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1:11" ht="12.7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1:11" ht="12.7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1:11" ht="12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1:11" ht="12.7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1:11" ht="12.7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1:11" ht="12.7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1:11" ht="12.7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1:11" ht="12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1:11" ht="12.7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1:11" ht="12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1:11" ht="12.7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1:11" ht="12.7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1:11" ht="12.7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1:11" ht="12.7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1:11" ht="12.7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1:11" ht="12.7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1:11" ht="12.7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1:11" ht="12.7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1:11" ht="12.7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1:11" ht="12.7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1:11" ht="12.7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1:11" ht="12.7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1:11" ht="12.7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1:11" ht="12.7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1:11" ht="12.7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1:11" ht="12.7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1:11" ht="12.7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1:11" ht="12.7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1:11" ht="12.7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1:11" ht="12.7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1:11" ht="12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1:11" ht="12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1:11" ht="12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1:11" ht="12.7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1:11" ht="12.7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1:11" ht="12.7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1:11" ht="12.7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1:11" ht="12.7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1:11" ht="12.7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1:11" ht="12.7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1:11" ht="12.7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1:11" ht="12.7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1:11" ht="12.7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1:11" ht="12.7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1:11" ht="12.7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1:11" ht="12.7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1:11" ht="12.7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1:11" ht="12.7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1:11" ht="12.7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1:11" ht="12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1:11" ht="12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1:11" ht="12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1:11" ht="12.7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1:11" ht="12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1:11" ht="12.7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1:11" ht="12.7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1:11" ht="12.7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1:11" ht="12.7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1:11" ht="12.7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1:11" ht="12.7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1:11" ht="12.7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1:11" ht="12.7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1:11" ht="12.7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1:11" ht="12.7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1:11" ht="12.7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1:11" ht="12.7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1:11" ht="12.7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1:11" ht="12.7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1:11" ht="12.7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1:11" ht="12.7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1:11" ht="12.7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1:11" ht="12.7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1:11" ht="12.7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1:11" ht="12.7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1:11" ht="12.7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1:11" ht="12.7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1:11" ht="12.7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1:11" ht="12.7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1:11" ht="12.7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1:11" ht="12.7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1:11" ht="12.7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1:11" ht="12.7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1:11" ht="12.7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1:11" ht="12.7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1:11" ht="12.7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1:11" ht="12.7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1:11" ht="12.7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1:11" ht="12.7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1:11" ht="12.7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1:11" ht="12.7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1:11" ht="12.7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1:11" ht="12.7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1:11" ht="12.7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1:11" ht="12.7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1:11" ht="12.7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1:11" ht="12.7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1:11" ht="12.7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1:11" ht="12.7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1:11" ht="12.7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1:11" ht="12.7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1:11" ht="12.7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1:11" ht="12.7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1:11" ht="12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1:11" ht="12.7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1:11" ht="12.7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1:11" ht="12.7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1:11" ht="12.7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1:11" ht="12.7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1:11" ht="12.7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1:11" ht="12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1:11" ht="12.7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1:11" ht="12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1:11" ht="12.7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1:11" ht="12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1:11" ht="12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1:11" ht="12.7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1:11" ht="12.7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1:11" ht="12.7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1:11" ht="12.7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1:11" ht="12.7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1:11" ht="12.7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1:11" ht="12.7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1:11" ht="12.7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1:11" ht="12.7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1:11" ht="12.7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1:11" ht="12.7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1:11" ht="12.7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1:11" ht="12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1:11" ht="12.7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1:11" ht="12.7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1:11" ht="12.7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1:11" ht="12.7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1:11" ht="12.7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1:11" ht="12.7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1:11" ht="12.7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1:11" ht="12.7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1:11" ht="12.7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1:11" ht="12.7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1:11" ht="12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1:11" ht="12.7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1:11" ht="12.7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1:11" ht="12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1:11" ht="12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1:11" ht="12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</row>
    <row r="502" spans="1:11" ht="12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</row>
    <row r="503" spans="1:11" ht="12.7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</row>
    <row r="504" spans="1:11" ht="12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</row>
    <row r="505" spans="1:11" ht="12.7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</row>
    <row r="506" spans="1:11" ht="12.7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</row>
    <row r="507" spans="1:11" ht="12.7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</row>
    <row r="508" spans="1:11" ht="12.7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</row>
    <row r="509" spans="1:11" ht="12.7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</row>
    <row r="510" spans="1:11" ht="12.7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</row>
    <row r="511" spans="1:11" ht="12.7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</row>
    <row r="512" spans="1:11" ht="12.7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</row>
    <row r="513" spans="1:11" ht="12.7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</row>
    <row r="514" spans="1:11" ht="12.7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</row>
    <row r="515" spans="1:11" ht="12.7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</row>
    <row r="516" spans="1:11" ht="12.7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</row>
    <row r="517" spans="1:11" ht="12.7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</row>
    <row r="518" spans="1:11" ht="12.7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</row>
    <row r="519" spans="1:11" ht="12.7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</row>
    <row r="520" spans="1:11" ht="12.7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</row>
    <row r="521" spans="1:11" ht="12.7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</row>
    <row r="522" spans="1:11" ht="12.7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</row>
    <row r="523" spans="1:11" ht="12.7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</row>
    <row r="524" spans="1:11" ht="12.7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</row>
    <row r="525" spans="1:11" ht="12.7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</row>
    <row r="526" spans="1:11" ht="12.7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</row>
    <row r="527" spans="1:11" ht="12.7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</row>
    <row r="528" spans="1:11" ht="12.7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</row>
    <row r="529" spans="1:11" ht="12.7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</row>
    <row r="530" spans="1:11" ht="12.7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</row>
    <row r="531" spans="1:11" ht="12.7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</row>
    <row r="532" spans="1:11" ht="12.7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</row>
    <row r="533" spans="1:11" ht="12.7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</row>
    <row r="534" spans="1:11" ht="12.7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</row>
    <row r="535" spans="1:11" ht="12.7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</row>
    <row r="536" spans="1:11" ht="12.7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</row>
    <row r="537" spans="1:11" ht="12.7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</row>
  </sheetData>
  <sheetProtection/>
  <mergeCells count="55">
    <mergeCell ref="A50:H50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27:H27"/>
    <mergeCell ref="A28:H28"/>
    <mergeCell ref="A29:H29"/>
    <mergeCell ref="A30:H30"/>
    <mergeCell ref="A31:H31"/>
    <mergeCell ref="A32:H32"/>
    <mergeCell ref="A21:H21"/>
    <mergeCell ref="A23:H23"/>
    <mergeCell ref="A22:H22"/>
    <mergeCell ref="A24:K24"/>
    <mergeCell ref="A25:H25"/>
    <mergeCell ref="A26:H26"/>
    <mergeCell ref="A15:H15"/>
    <mergeCell ref="A16:H16"/>
    <mergeCell ref="A17:H17"/>
    <mergeCell ref="A18:H18"/>
    <mergeCell ref="A19:H19"/>
    <mergeCell ref="A20:H20"/>
    <mergeCell ref="A10:H10"/>
    <mergeCell ref="A11:H11"/>
    <mergeCell ref="A12:H12"/>
    <mergeCell ref="A9:K9"/>
    <mergeCell ref="A13:H13"/>
    <mergeCell ref="A14:H14"/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</mergeCells>
  <dataValidations count="2">
    <dataValidation type="whole" operator="greaterThanOrEqual" allowBlank="1" showInputMessage="1" showErrorMessage="1" errorTitle="Pogrešan unos" error="Mogu se unijeti samo cjelobrojne pozitivne vrijednosti." sqref="J34:K36 J30:K30 J41:K41 J47:K51 J16:K16 J21:K23 J53:K55">
      <formula1>0</formula1>
    </dataValidation>
    <dataValidation operator="greaterThan" allowBlank="1" showInputMessage="1" showErrorMessage="1" sqref="J31:K33 J52:K52 J42:K46 J38:K40 J17:K20 J25:K29 J10:K15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5" zoomScaleSheetLayoutView="125" zoomScalePageLayoutView="0" workbookViewId="0" topLeftCell="A1">
      <selection activeCell="A2" sqref="A2"/>
    </sheetView>
  </sheetViews>
  <sheetFormatPr defaultColWidth="9.140625" defaultRowHeight="12.75"/>
  <cols>
    <col min="1" max="4" width="9.140625" style="16" customWidth="1"/>
    <col min="5" max="5" width="10.421875" style="16" bestFit="1" customWidth="1"/>
    <col min="6" max="6" width="4.140625" style="16" customWidth="1"/>
    <col min="7" max="8" width="9.140625" style="16" hidden="1" customWidth="1"/>
    <col min="9" max="9" width="10.7109375" style="16" customWidth="1"/>
    <col min="10" max="11" width="10.8515625" style="16" bestFit="1" customWidth="1"/>
    <col min="12" max="16384" width="9.140625" style="16" customWidth="1"/>
  </cols>
  <sheetData>
    <row r="1" spans="1:11" ht="12.75">
      <c r="A1" s="283" t="s">
        <v>206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.75">
      <c r="A2" s="1"/>
      <c r="B2" s="15"/>
      <c r="C2" s="297" t="s">
        <v>184</v>
      </c>
      <c r="D2" s="297"/>
      <c r="E2" s="17">
        <v>41275</v>
      </c>
      <c r="F2" s="2" t="s">
        <v>7</v>
      </c>
      <c r="G2" s="298">
        <v>40633</v>
      </c>
      <c r="H2" s="299"/>
      <c r="I2" s="95" t="s">
        <v>323</v>
      </c>
      <c r="J2" s="15"/>
      <c r="K2" s="15"/>
    </row>
    <row r="3" spans="1:11" ht="22.5">
      <c r="A3" s="300" t="s">
        <v>8</v>
      </c>
      <c r="B3" s="300"/>
      <c r="C3" s="300"/>
      <c r="D3" s="300"/>
      <c r="E3" s="300"/>
      <c r="F3" s="300"/>
      <c r="G3" s="300"/>
      <c r="H3" s="300"/>
      <c r="I3" s="18" t="s">
        <v>9</v>
      </c>
      <c r="J3" s="19" t="s">
        <v>185</v>
      </c>
      <c r="K3" s="19" t="s">
        <v>186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21">
        <v>2</v>
      </c>
      <c r="J4" s="20" t="s">
        <v>2</v>
      </c>
      <c r="K4" s="20" t="s">
        <v>3</v>
      </c>
    </row>
    <row r="5" spans="1:11" ht="12.75">
      <c r="A5" s="285" t="s">
        <v>187</v>
      </c>
      <c r="B5" s="286"/>
      <c r="C5" s="286"/>
      <c r="D5" s="286"/>
      <c r="E5" s="286"/>
      <c r="F5" s="286"/>
      <c r="G5" s="286"/>
      <c r="H5" s="286"/>
      <c r="I5" s="3">
        <v>1</v>
      </c>
      <c r="J5" s="157">
        <v>96040350</v>
      </c>
      <c r="K5" s="157">
        <v>96040350</v>
      </c>
    </row>
    <row r="6" spans="1:11" ht="12.75">
      <c r="A6" s="285" t="s">
        <v>188</v>
      </c>
      <c r="B6" s="286"/>
      <c r="C6" s="286"/>
      <c r="D6" s="286"/>
      <c r="E6" s="286"/>
      <c r="F6" s="286"/>
      <c r="G6" s="286"/>
      <c r="H6" s="286"/>
      <c r="I6" s="3">
        <v>2</v>
      </c>
      <c r="J6" s="157"/>
      <c r="K6" s="157"/>
    </row>
    <row r="7" spans="1:11" ht="12.75">
      <c r="A7" s="285" t="s">
        <v>189</v>
      </c>
      <c r="B7" s="286"/>
      <c r="C7" s="286"/>
      <c r="D7" s="286"/>
      <c r="E7" s="286"/>
      <c r="F7" s="286"/>
      <c r="G7" s="286"/>
      <c r="H7" s="286"/>
      <c r="I7" s="3">
        <v>3</v>
      </c>
      <c r="J7" s="117">
        <v>475381</v>
      </c>
      <c r="K7" s="158">
        <v>1564382.640315</v>
      </c>
    </row>
    <row r="8" spans="1:11" ht="12.75">
      <c r="A8" s="285" t="s">
        <v>190</v>
      </c>
      <c r="B8" s="286"/>
      <c r="C8" s="286"/>
      <c r="D8" s="286"/>
      <c r="E8" s="286"/>
      <c r="F8" s="286"/>
      <c r="G8" s="286"/>
      <c r="H8" s="286"/>
      <c r="I8" s="3">
        <v>4</v>
      </c>
      <c r="J8" s="117">
        <v>-45942412</v>
      </c>
      <c r="K8" s="158">
        <v>-186753705</v>
      </c>
    </row>
    <row r="9" spans="1:11" ht="12.75">
      <c r="A9" s="285" t="s">
        <v>191</v>
      </c>
      <c r="B9" s="286"/>
      <c r="C9" s="286"/>
      <c r="D9" s="286"/>
      <c r="E9" s="286"/>
      <c r="F9" s="286"/>
      <c r="G9" s="286"/>
      <c r="H9" s="286"/>
      <c r="I9" s="3">
        <v>5</v>
      </c>
      <c r="J9" s="117">
        <v>-141679068</v>
      </c>
      <c r="K9" s="158">
        <v>-64024060.57792</v>
      </c>
    </row>
    <row r="10" spans="1:11" ht="12.75">
      <c r="A10" s="285" t="s">
        <v>192</v>
      </c>
      <c r="B10" s="286"/>
      <c r="C10" s="286"/>
      <c r="D10" s="286"/>
      <c r="E10" s="286"/>
      <c r="F10" s="286"/>
      <c r="G10" s="286"/>
      <c r="H10" s="286"/>
      <c r="I10" s="3">
        <v>6</v>
      </c>
      <c r="J10" s="157">
        <v>273081818</v>
      </c>
      <c r="K10" s="157">
        <v>267315189</v>
      </c>
    </row>
    <row r="11" spans="1:11" ht="12.75">
      <c r="A11" s="285" t="s">
        <v>193</v>
      </c>
      <c r="B11" s="286"/>
      <c r="C11" s="286"/>
      <c r="D11" s="286"/>
      <c r="E11" s="286"/>
      <c r="F11" s="286"/>
      <c r="G11" s="286"/>
      <c r="H11" s="286"/>
      <c r="I11" s="3">
        <v>7</v>
      </c>
      <c r="J11" s="157">
        <v>0</v>
      </c>
      <c r="K11" s="157"/>
    </row>
    <row r="12" spans="1:11" ht="12.75">
      <c r="A12" s="285" t="s">
        <v>194</v>
      </c>
      <c r="B12" s="286"/>
      <c r="C12" s="286"/>
      <c r="D12" s="286"/>
      <c r="E12" s="286"/>
      <c r="F12" s="286"/>
      <c r="G12" s="286"/>
      <c r="H12" s="286"/>
      <c r="I12" s="3">
        <v>8</v>
      </c>
      <c r="J12" s="157">
        <v>0</v>
      </c>
      <c r="K12" s="157"/>
    </row>
    <row r="13" spans="1:11" ht="12.75">
      <c r="A13" s="285" t="s">
        <v>195</v>
      </c>
      <c r="B13" s="286"/>
      <c r="C13" s="286"/>
      <c r="D13" s="286"/>
      <c r="E13" s="286"/>
      <c r="F13" s="286"/>
      <c r="G13" s="286"/>
      <c r="H13" s="286"/>
      <c r="I13" s="3">
        <v>9</v>
      </c>
      <c r="J13" s="157">
        <v>0</v>
      </c>
      <c r="K13" s="157"/>
    </row>
    <row r="14" spans="1:11" ht="12.75">
      <c r="A14" s="287" t="s">
        <v>196</v>
      </c>
      <c r="B14" s="288"/>
      <c r="C14" s="288"/>
      <c r="D14" s="288"/>
      <c r="E14" s="288"/>
      <c r="F14" s="288"/>
      <c r="G14" s="288"/>
      <c r="H14" s="288"/>
      <c r="I14" s="3">
        <v>10</v>
      </c>
      <c r="J14" s="147">
        <f>SUM(J5:J13)</f>
        <v>181976069</v>
      </c>
      <c r="K14" s="147">
        <f>SUM(K5:K13)</f>
        <v>114142156.062395</v>
      </c>
    </row>
    <row r="15" spans="1:11" ht="12.75">
      <c r="A15" s="285" t="s">
        <v>205</v>
      </c>
      <c r="B15" s="286"/>
      <c r="C15" s="286"/>
      <c r="D15" s="286"/>
      <c r="E15" s="286"/>
      <c r="F15" s="286"/>
      <c r="G15" s="286"/>
      <c r="H15" s="286"/>
      <c r="I15" s="3">
        <v>11</v>
      </c>
      <c r="J15" s="157"/>
      <c r="K15" s="157"/>
    </row>
    <row r="16" spans="1:11" ht="12.75">
      <c r="A16" s="285" t="s">
        <v>204</v>
      </c>
      <c r="B16" s="286"/>
      <c r="C16" s="286"/>
      <c r="D16" s="286"/>
      <c r="E16" s="286"/>
      <c r="F16" s="286"/>
      <c r="G16" s="286"/>
      <c r="H16" s="286"/>
      <c r="I16" s="3">
        <v>12</v>
      </c>
      <c r="J16" s="157"/>
      <c r="K16" s="157"/>
    </row>
    <row r="17" spans="1:11" ht="12.75">
      <c r="A17" s="285" t="s">
        <v>203</v>
      </c>
      <c r="B17" s="286"/>
      <c r="C17" s="286"/>
      <c r="D17" s="286"/>
      <c r="E17" s="286"/>
      <c r="F17" s="286"/>
      <c r="G17" s="286"/>
      <c r="H17" s="286"/>
      <c r="I17" s="3">
        <v>13</v>
      </c>
      <c r="J17" s="157"/>
      <c r="K17" s="157"/>
    </row>
    <row r="18" spans="1:11" ht="12.75">
      <c r="A18" s="285" t="s">
        <v>202</v>
      </c>
      <c r="B18" s="286"/>
      <c r="C18" s="286"/>
      <c r="D18" s="286"/>
      <c r="E18" s="286"/>
      <c r="F18" s="286"/>
      <c r="G18" s="286"/>
      <c r="H18" s="286"/>
      <c r="I18" s="3">
        <v>14</v>
      </c>
      <c r="J18" s="157"/>
      <c r="K18" s="157"/>
    </row>
    <row r="19" spans="1:11" ht="12.75">
      <c r="A19" s="285" t="s">
        <v>201</v>
      </c>
      <c r="B19" s="286"/>
      <c r="C19" s="286"/>
      <c r="D19" s="286"/>
      <c r="E19" s="286"/>
      <c r="F19" s="286"/>
      <c r="G19" s="286"/>
      <c r="H19" s="286"/>
      <c r="I19" s="3">
        <v>15</v>
      </c>
      <c r="J19" s="157"/>
      <c r="K19" s="157"/>
    </row>
    <row r="20" spans="1:11" ht="12.75">
      <c r="A20" s="285" t="s">
        <v>200</v>
      </c>
      <c r="B20" s="286"/>
      <c r="C20" s="286"/>
      <c r="D20" s="286"/>
      <c r="E20" s="286"/>
      <c r="F20" s="286"/>
      <c r="G20" s="286"/>
      <c r="H20" s="286"/>
      <c r="I20" s="3">
        <v>16</v>
      </c>
      <c r="J20" s="157"/>
      <c r="K20" s="157"/>
    </row>
    <row r="21" spans="1:11" ht="12.75">
      <c r="A21" s="287" t="s">
        <v>199</v>
      </c>
      <c r="B21" s="288"/>
      <c r="C21" s="288"/>
      <c r="D21" s="288"/>
      <c r="E21" s="288"/>
      <c r="F21" s="288"/>
      <c r="G21" s="288"/>
      <c r="H21" s="288"/>
      <c r="I21" s="3">
        <v>17</v>
      </c>
      <c r="J21" s="147">
        <f>SUM(J15:J20)</f>
        <v>0</v>
      </c>
      <c r="K21" s="147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93" t="s">
        <v>198</v>
      </c>
      <c r="B23" s="294"/>
      <c r="C23" s="294"/>
      <c r="D23" s="294"/>
      <c r="E23" s="294"/>
      <c r="F23" s="294"/>
      <c r="G23" s="294"/>
      <c r="H23" s="294"/>
      <c r="I23" s="4">
        <v>18</v>
      </c>
      <c r="J23" s="188">
        <f>+J14</f>
        <v>181976069</v>
      </c>
      <c r="K23" s="188">
        <f>+K14</f>
        <v>114142156.062395</v>
      </c>
    </row>
    <row r="24" spans="1:11" ht="17.25" customHeight="1">
      <c r="A24" s="295" t="s">
        <v>197</v>
      </c>
      <c r="B24" s="296"/>
      <c r="C24" s="296"/>
      <c r="D24" s="296"/>
      <c r="E24" s="296"/>
      <c r="F24" s="296"/>
      <c r="G24" s="296"/>
      <c r="H24" s="296"/>
      <c r="I24" s="5">
        <v>19</v>
      </c>
      <c r="J24" s="159"/>
      <c r="K24" s="159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18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128.00390625" style="0" customWidth="1"/>
  </cols>
  <sheetData>
    <row r="2" ht="12.75">
      <c r="A2" s="302" t="s">
        <v>310</v>
      </c>
    </row>
    <row r="4" ht="12.75">
      <c r="A4" t="s">
        <v>311</v>
      </c>
    </row>
    <row r="6" s="303" customFormat="1" ht="18" customHeight="1">
      <c r="A6" s="303" t="s">
        <v>312</v>
      </c>
    </row>
    <row r="7" s="303" customFormat="1" ht="18" customHeight="1">
      <c r="A7" s="303" t="s">
        <v>313</v>
      </c>
    </row>
    <row r="8" s="303" customFormat="1" ht="18" customHeight="1">
      <c r="A8" s="303" t="s">
        <v>314</v>
      </c>
    </row>
    <row r="11" s="303" customFormat="1" ht="18" customHeight="1">
      <c r="A11" s="303" t="s">
        <v>315</v>
      </c>
    </row>
    <row r="12" s="303" customFormat="1" ht="18" customHeight="1">
      <c r="A12" s="303" t="s">
        <v>316</v>
      </c>
    </row>
    <row r="14" s="303" customFormat="1" ht="18" customHeight="1">
      <c r="A14" s="303" t="s">
        <v>317</v>
      </c>
    </row>
    <row r="17" s="303" customFormat="1" ht="18" customHeight="1">
      <c r="A17" s="303" t="s">
        <v>318</v>
      </c>
    </row>
    <row r="18" s="303" customFormat="1" ht="18" customHeight="1">
      <c r="A18" s="303" t="s">
        <v>319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2013-10-25T13:09:24Z</cp:lastPrinted>
  <dcterms:created xsi:type="dcterms:W3CDTF">2008-10-17T11:51:54Z</dcterms:created>
  <dcterms:modified xsi:type="dcterms:W3CDTF">2014-01-31T13:10:25Z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