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0" yWindow="450" windowWidth="15480" windowHeight="825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PODACI'!$A$1:$I$62</definedName>
    <definedName name="_xlnm.Print_Area" localSheetId="2">'RDG'!$A$1:$K$71</definedName>
  </definedNames>
  <calcPr fullCalcOnLoad="1"/>
</workbook>
</file>

<file path=xl/sharedStrings.xml><?xml version="1.0" encoding="utf-8"?>
<sst xmlns="http://schemas.openxmlformats.org/spreadsheetml/2006/main" count="345" uniqueCount="313">
  <si>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</si>
  <si>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</si>
  <si>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</si>
  <si>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</si>
  <si>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</si>
  <si>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</si>
  <si>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</si>
  <si>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</si>
  <si>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</si>
  <si>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</si>
  <si>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</si>
  <si>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</si>
  <si>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</si>
  <si>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</si>
  <si>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</si>
  <si>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</si>
  <si>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</si>
  <si>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</si>
  <si>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</si>
  <si>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</si>
  <si>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</si>
  <si>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</si>
  <si>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</si>
  <si>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</si>
  <si>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</si>
  <si>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</si>
  <si>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</si>
  <si>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</si>
  <si>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</si>
  <si>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</si>
  <si>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</si>
  <si>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</si>
  <si>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</si>
  <si>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</si>
  <si>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</si>
  <si>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</si>
  <si>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</si>
  <si>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</si>
  <si>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</si>
  <si>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</si>
  <si>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</si>
  <si>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</si>
  <si>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</si>
  <si>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</si>
  <si>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</si>
  <si>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</si>
  <si>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</si>
  <si>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</si>
  <si>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</si>
  <si>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</si>
  <si>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</si>
  <si>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</si>
  <si>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</si>
  <si>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</si>
  <si>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</si>
  <si>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</si>
  <si>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</si>
  <si>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</si>
  <si>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</si>
  <si>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</si>
  <si>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</si>
  <si>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</si>
  <si>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</si>
  <si>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</si>
  <si>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</si>
  <si>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</si>
  <si>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</si>
  <si>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</si>
  <si>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</si>
  <si>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</si>
  <si>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</si>
  <si>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</si>
  <si>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</si>
  <si>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</si>
  <si>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</si>
  <si>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</si>
  <si>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</si>
  <si>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</si>
  <si>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</si>
  <si>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</si>
  <si>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</si>
  <si>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</si>
  <si>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</si>
  <si>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</si>
  <si>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</si>
  <si>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</si>
  <si>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</si>
  <si>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</si>
  <si>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</si>
  <si>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</si>
  <si>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</si>
  <si>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</si>
  <si>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</si>
  <si>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</si>
  <si>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</si>
  <si>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</si>
  <si>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</si>
  <si>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</si>
  <si>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</si>
  <si>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</si>
  <si>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</si>
  <si>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</si>
  <si>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</si>
  <si>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</si>
  <si>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</si>
  <si>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</si>
  <si>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</si>
  <si>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</si>
  <si>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</si>
  <si>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</si>
  <si>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</si>
  <si>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</si>
  <si>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</si>
  <si>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</si>
  <si>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</si>
  <si>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</si>
  <si>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</si>
  <si>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</si>
  <si>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</si>
  <si>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</si>
  <si>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</si>
  <si>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</si>
  <si>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</si>
  <si>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</si>
  <si>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</si>
  <si>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</si>
  <si>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</si>
  <si>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</si>
  <si>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</si>
  <si>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</si>
  <si>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</si>
  <si>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</si>
  <si>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</si>
  <si>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</si>
  <si>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</si>
  <si>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</si>
  <si>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</si>
  <si>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</si>
  <si>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</si>
  <si>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</si>
  <si>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</si>
  <si>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</si>
  <si>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</si>
  <si>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</si>
  <si>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</si>
  <si>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</si>
  <si>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</si>
  <si>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</si>
  <si>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</si>
  <si>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</si>
  <si>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</si>
  <si>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</si>
  <si>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</si>
  <si>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</si>
  <si>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</si>
  <si>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</si>
  <si>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</si>
  <si>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</si>
  <si>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</si>
  <si>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</si>
  <si>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</si>
  <si>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</si>
  <si>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</si>
  <si>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</si>
  <si>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</si>
  <si>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</si>
  <si>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</si>
  <si>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</si>
  <si>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</si>
  <si>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</si>
  <si>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</si>
  <si>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</si>
  <si>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</si>
  <si>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</si>
  <si>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</si>
  <si>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</si>
  <si>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</si>
  <si>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</si>
  <si>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</si>
  <si>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</si>
  <si>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</si>
  <si>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</si>
  <si>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</si>
  <si>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</si>
  <si>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</si>
  <si>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</si>
  <si>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</si>
  <si>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</si>
  <si>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</si>
  <si>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</si>
  <si>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</si>
  <si>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</si>
  <si>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</si>
  <si>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</si>
  <si>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</si>
  <si>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</si>
  <si>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</si>
  <si>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</si>
  <si>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</si>
  <si>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</si>
  <si>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</si>
  <si>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</si>
  <si>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</si>
  <si>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</si>
  <si>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</si>
  <si>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</si>
  <si>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</si>
  <si>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</si>
  <si>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</si>
  <si>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</si>
  <si>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</si>
  <si>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</si>
  <si>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</si>
  <si>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</si>
  <si>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</si>
  <si>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</si>
  <si>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</si>
  <si>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</si>
  <si>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</si>
  <si>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</si>
  <si>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</si>
  <si>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</si>
  <si>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</si>
  <si>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</si>
  <si>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</si>
  <si>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</si>
  <si>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</si>
  <si>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</si>
  <si>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</si>
  <si>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</si>
  <si>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</si>
  <si>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</si>
  <si>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</si>
  <si>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</si>
  <si>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</si>
  <si>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</si>
  <si>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</si>
  <si>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</si>
  <si>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</si>
  <si>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</si>
  <si>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</si>
  <si>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</si>
  <si>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</si>
  <si>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</si>
  <si>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</si>
  <si>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</si>
  <si>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</si>
  <si>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</si>
  <si>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</si>
  <si>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</si>
  <si>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</si>
  <si>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</si>
  <si>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</si>
  <si>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</si>
  <si>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</si>
  <si>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</si>
  <si>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</si>
  <si>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</si>
  <si>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</si>
  <si>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</si>
  <si>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</si>
  <si>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</si>
  <si>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</si>
  <si>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</si>
  <si>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</si>
  <si>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</si>
  <si>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</si>
  <si>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</si>
  <si>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</si>
  <si>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</si>
  <si>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</si>
  <si>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</si>
  <si>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</si>
  <si>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</si>
  <si>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</si>
  <si>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</si>
  <si>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</si>
  <si>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</si>
  <si>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</si>
  <si>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03747034</t>
  </si>
  <si>
    <t>070004039</t>
  </si>
  <si>
    <t>00872098033</t>
  </si>
  <si>
    <t>VARTEKS d.d.</t>
  </si>
  <si>
    <t>42 000</t>
  </si>
  <si>
    <t>Varaždin</t>
  </si>
  <si>
    <t>Zagrebačka 94</t>
  </si>
  <si>
    <t>inof@varteks.com</t>
  </si>
  <si>
    <t>www.varteks.com</t>
  </si>
  <si>
    <t>VARAŽDIN</t>
  </si>
  <si>
    <t>VARAŽDINSKA</t>
  </si>
  <si>
    <t>DA</t>
  </si>
  <si>
    <t>1413</t>
  </si>
  <si>
    <t>VARTEKS LOGISTIC d.o.o.</t>
  </si>
  <si>
    <t>VARTEKS ESOP d.o.o.</t>
  </si>
  <si>
    <t>Varaždin, Hrvatska</t>
  </si>
  <si>
    <t>01038133</t>
  </si>
  <si>
    <t>1280511</t>
  </si>
  <si>
    <t>070092385</t>
  </si>
  <si>
    <t>Bolšec Vlado</t>
  </si>
  <si>
    <t>042/377-005</t>
  </si>
  <si>
    <t>vbolsec@varteks.com</t>
  </si>
  <si>
    <t>Davidović Nenad</t>
  </si>
  <si>
    <t>Obveznik: Varteks Grupa- Varaždin</t>
  </si>
  <si>
    <t>VARTEKS PRO d.o.o.</t>
  </si>
  <si>
    <t>stanje na dan 31.12.2013.</t>
  </si>
  <si>
    <t>u razdoblju 01.01.2013. do 31.12.2013.</t>
  </si>
  <si>
    <t>VARTEKS TEXTILES Ltd.</t>
  </si>
  <si>
    <t>Bristol, Velika Britanija</t>
  </si>
  <si>
    <t>00970382</t>
  </si>
  <si>
    <t>2. Izvještaj poslovodstva ( u sklopu revidiranog izvješća)</t>
  </si>
  <si>
    <t xml:space="preserve">1. Revidirana godišnja financijska izvješća i bilješke s revizorskim izvješćem </t>
  </si>
  <si>
    <t>4. Odluka nadležnog tijela o utvrđivanju godišnjih financijskih izvještaja</t>
  </si>
  <si>
    <t>3. Izjava osoba odgovornih za sastavljanje godišnjeg izvješća,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</si>
</sst>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41A]dd\.\ mmmm\ yyyy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7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Alignment="1" applyProtection="1">
      <alignment horizontal="right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2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/>
      <protection hidden="1"/>
    </xf>
    <xf numFmtId="0" fontId="13" fillId="0" borderId="0" xfId="58" applyFont="1" applyAlignment="1" applyProtection="1">
      <alignment/>
      <protection hidden="1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3" fontId="1" fillId="0" borderId="17" xfId="0" applyNumberFormat="1" applyFont="1" applyBorder="1" applyAlignment="1">
      <alignment vertical="top"/>
    </xf>
    <xf numFmtId="3" fontId="1" fillId="0" borderId="17" xfId="0" applyNumberFormat="1" applyFont="1" applyFill="1" applyBorder="1" applyAlignment="1" applyProtection="1">
      <alignment vertical="center"/>
      <protection hidden="1"/>
    </xf>
    <xf numFmtId="3" fontId="1" fillId="0" borderId="17" xfId="0" applyNumberFormat="1" applyFont="1" applyFill="1" applyBorder="1" applyAlignment="1">
      <alignment vertical="top"/>
    </xf>
    <xf numFmtId="3" fontId="15" fillId="0" borderId="17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top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3" fontId="9" fillId="0" borderId="17" xfId="0" applyNumberFormat="1" applyFont="1" applyBorder="1" applyAlignment="1">
      <alignment vertical="center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3" fontId="15" fillId="0" borderId="0" xfId="0" applyNumberFormat="1" applyFont="1" applyAlignment="1">
      <alignment vertical="top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0" borderId="24" xfId="0" applyNumberFormat="1" applyFont="1" applyFill="1" applyBorder="1" applyAlignment="1" applyProtection="1">
      <alignment vertical="center"/>
      <protection hidden="1"/>
    </xf>
    <xf numFmtId="3" fontId="1" fillId="0" borderId="25" xfId="0" applyNumberFormat="1" applyFont="1" applyFill="1" applyBorder="1" applyAlignment="1" applyProtection="1">
      <alignment vertical="center"/>
      <protection locked="0"/>
    </xf>
    <xf numFmtId="3" fontId="15" fillId="0" borderId="26" xfId="0" applyNumberFormat="1" applyFont="1" applyBorder="1" applyAlignment="1">
      <alignment vertical="center"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28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2" fillId="33" borderId="29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/>
    </xf>
    <xf numFmtId="49" fontId="6" fillId="33" borderId="30" xfId="0" applyNumberFormat="1" applyFont="1" applyFill="1" applyBorder="1" applyAlignment="1">
      <alignment horizontal="center" vertical="center" wrapText="1"/>
    </xf>
    <xf numFmtId="0" fontId="2" fillId="33" borderId="29" xfId="0" applyFont="1" applyFill="1" applyBorder="1" applyAlignment="1" applyProtection="1">
      <alignment horizontal="center" vertical="center" wrapText="1"/>
      <protection hidden="1"/>
    </xf>
    <xf numFmtId="0" fontId="6" fillId="33" borderId="31" xfId="0" applyFont="1" applyFill="1" applyBorder="1" applyAlignment="1" applyProtection="1">
      <alignment horizontal="center" vertical="center" wrapText="1"/>
      <protection hidden="1"/>
    </xf>
    <xf numFmtId="0" fontId="6" fillId="33" borderId="29" xfId="0" applyFont="1" applyFill="1" applyBorder="1" applyAlignment="1" applyProtection="1">
      <alignment horizontal="center" vertical="center" wrapText="1"/>
      <protection hidden="1"/>
    </xf>
    <xf numFmtId="0" fontId="6" fillId="33" borderId="30" xfId="0" applyFont="1" applyFill="1" applyBorder="1" applyAlignment="1" applyProtection="1">
      <alignment horizontal="center" vertical="center" wrapText="1"/>
      <protection hidden="1"/>
    </xf>
    <xf numFmtId="0" fontId="6" fillId="33" borderId="30" xfId="0" applyFont="1" applyFill="1" applyBorder="1" applyAlignment="1" applyProtection="1">
      <alignment horizontal="center" vertical="center"/>
      <protection hidden="1"/>
    </xf>
    <xf numFmtId="0" fontId="2" fillId="33" borderId="32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49" fontId="6" fillId="33" borderId="30" xfId="0" applyNumberFormat="1" applyFont="1" applyFill="1" applyBorder="1" applyAlignment="1">
      <alignment horizontal="center" vertical="center" wrapText="1"/>
    </xf>
    <xf numFmtId="49" fontId="6" fillId="33" borderId="30" xfId="0" applyNumberFormat="1" applyFont="1" applyFill="1" applyBorder="1" applyAlignment="1">
      <alignment horizontal="center" vertical="center"/>
    </xf>
    <xf numFmtId="3" fontId="15" fillId="0" borderId="0" xfId="0" applyNumberFormat="1" applyFont="1" applyAlignment="1">
      <alignment/>
    </xf>
    <xf numFmtId="167" fontId="2" fillId="0" borderId="17" xfId="0" applyNumberFormat="1" applyFont="1" applyFill="1" applyBorder="1" applyAlignment="1">
      <alignment horizontal="center" vertical="center"/>
    </xf>
    <xf numFmtId="3" fontId="1" fillId="32" borderId="17" xfId="0" applyNumberFormat="1" applyFont="1" applyFill="1" applyBorder="1" applyAlignment="1" applyProtection="1">
      <alignment vertical="center"/>
      <protection hidden="1"/>
    </xf>
    <xf numFmtId="0" fontId="2" fillId="32" borderId="0" xfId="58" applyFont="1" applyFill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>
      <alignment horizontal="left"/>
      <protection/>
    </xf>
    <xf numFmtId="3" fontId="6" fillId="0" borderId="17" xfId="0" applyNumberFormat="1" applyFont="1" applyFill="1" applyBorder="1" applyAlignment="1" applyProtection="1">
      <alignment vertical="center"/>
      <protection locked="0"/>
    </xf>
    <xf numFmtId="3" fontId="6" fillId="32" borderId="17" xfId="0" applyNumberFormat="1" applyFont="1" applyFill="1" applyBorder="1" applyAlignment="1" applyProtection="1">
      <alignment vertical="center"/>
      <protection hidden="1"/>
    </xf>
    <xf numFmtId="3" fontId="6" fillId="0" borderId="17" xfId="0" applyNumberFormat="1" applyFont="1" applyBorder="1" applyAlignment="1">
      <alignment vertical="top"/>
    </xf>
    <xf numFmtId="0" fontId="1" fillId="0" borderId="0" xfId="58" applyFont="1" applyAlignment="1" applyProtection="1">
      <alignment horizontal="left"/>
      <protection hidden="1"/>
    </xf>
    <xf numFmtId="0" fontId="15" fillId="0" borderId="0" xfId="58" applyFont="1" applyBorder="1" applyAlignment="1" applyProtection="1">
      <alignment/>
      <protection hidden="1"/>
    </xf>
    <xf numFmtId="0" fontId="15" fillId="0" borderId="0" xfId="58" applyFont="1" applyAlignment="1">
      <alignment/>
      <protection/>
    </xf>
    <xf numFmtId="0" fontId="15" fillId="0" borderId="0" xfId="57" applyFont="1" applyBorder="1" applyAlignment="1" applyProtection="1">
      <alignment vertical="center"/>
      <protection hidden="1"/>
    </xf>
    <xf numFmtId="0" fontId="1" fillId="0" borderId="0" xfId="58" applyFont="1" applyAlignment="1">
      <alignment/>
      <protection/>
    </xf>
    <xf numFmtId="0" fontId="15" fillId="0" borderId="0" xfId="58" applyFont="1" applyAlignment="1" applyProtection="1">
      <alignment/>
      <protection hidden="1"/>
    </xf>
    <xf numFmtId="3" fontId="1" fillId="34" borderId="10" xfId="0" applyNumberFormat="1" applyFont="1" applyFill="1" applyBorder="1" applyAlignment="1" applyProtection="1">
      <alignment vertical="center"/>
      <protection locked="0"/>
    </xf>
    <xf numFmtId="3" fontId="1" fillId="34" borderId="23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 applyFill="1" applyAlignment="1">
      <alignment/>
    </xf>
    <xf numFmtId="0" fontId="3" fillId="35" borderId="0" xfId="58" applyFont="1" applyFill="1" applyAlignment="1" applyProtection="1">
      <alignment vertical="top"/>
      <protection hidden="1"/>
    </xf>
    <xf numFmtId="0" fontId="3" fillId="35" borderId="0" xfId="58" applyFont="1" applyFill="1" applyAlignment="1" applyProtection="1">
      <alignment/>
      <protection hidden="1"/>
    </xf>
    <xf numFmtId="0" fontId="3" fillId="35" borderId="0" xfId="58" applyFont="1" applyFill="1" applyAlignment="1" applyProtection="1">
      <alignment horizontal="right" vertic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33" xfId="58" applyFont="1" applyBorder="1" applyAlignment="1" applyProtection="1">
      <alignment horizontal="right" wrapText="1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2" borderId="34" xfId="53" applyNumberFormat="1" applyFill="1" applyBorder="1" applyAlignment="1" applyProtection="1">
      <alignment horizontal="left" vertical="center"/>
      <protection hidden="1" locked="0"/>
    </xf>
    <xf numFmtId="49" fontId="2" fillId="0" borderId="22" xfId="58" applyNumberFormat="1" applyFont="1" applyBorder="1" applyAlignment="1" applyProtection="1">
      <alignment horizontal="left" vertical="center"/>
      <protection hidden="1" locked="0"/>
    </xf>
    <xf numFmtId="49" fontId="2" fillId="0" borderId="35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33" xfId="58" applyFont="1" applyBorder="1" applyAlignment="1" applyProtection="1">
      <alignment horizontal="right"/>
      <protection hidden="1"/>
    </xf>
    <xf numFmtId="49" fontId="2" fillId="32" borderId="34" xfId="58" applyNumberFormat="1" applyFont="1" applyFill="1" applyBorder="1" applyAlignment="1" applyProtection="1">
      <alignment horizontal="left" vertical="center"/>
      <protection hidden="1" locked="0"/>
    </xf>
    <xf numFmtId="0" fontId="3" fillId="0" borderId="35" xfId="58" applyFont="1" applyBorder="1" applyAlignment="1">
      <alignment horizontal="left" vertical="center"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6" xfId="58" applyFont="1" applyBorder="1" applyAlignment="1" applyProtection="1">
      <alignment horizontal="center" vertical="top"/>
      <protection hidden="1"/>
    </xf>
    <xf numFmtId="0" fontId="3" fillId="0" borderId="36" xfId="58" applyFont="1" applyBorder="1" applyAlignment="1">
      <alignment horizontal="center"/>
      <protection/>
    </xf>
    <xf numFmtId="0" fontId="3" fillId="0" borderId="36" xfId="58" applyFont="1" applyBorder="1" applyAlignment="1">
      <alignment/>
      <protection/>
    </xf>
    <xf numFmtId="0" fontId="13" fillId="0" borderId="0" xfId="57" applyFont="1" applyFill="1" applyBorder="1" applyAlignment="1" applyProtection="1">
      <alignment horizontal="center" vertical="center"/>
      <protection hidden="1"/>
    </xf>
    <xf numFmtId="49" fontId="2" fillId="36" borderId="37" xfId="0" applyNumberFormat="1" applyFont="1" applyFill="1" applyBorder="1" applyAlignment="1" applyProtection="1">
      <alignment horizontal="left" vertical="center"/>
      <protection hidden="1" locked="0"/>
    </xf>
    <xf numFmtId="49" fontId="2" fillId="36" borderId="37" xfId="58" applyNumberFormat="1" applyFont="1" applyFill="1" applyBorder="1" applyAlignment="1" applyProtection="1">
      <alignment horizontal="left" vertical="center"/>
      <protection hidden="1" locked="0"/>
    </xf>
    <xf numFmtId="0" fontId="10" fillId="0" borderId="0" xfId="58" applyFont="1" applyAlignment="1">
      <alignment/>
      <protection/>
    </xf>
    <xf numFmtId="49" fontId="2" fillId="32" borderId="34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35" xfId="58" applyNumberFormat="1" applyFont="1" applyBorder="1" applyAlignment="1" applyProtection="1">
      <alignment horizontal="center" vertical="center"/>
      <protection hidden="1" locked="0"/>
    </xf>
    <xf numFmtId="0" fontId="2" fillId="32" borderId="34" xfId="58" applyFont="1" applyFill="1" applyBorder="1" applyAlignment="1" applyProtection="1">
      <alignment horizontal="left" vertical="center"/>
      <protection hidden="1" locked="0"/>
    </xf>
    <xf numFmtId="0" fontId="3" fillId="0" borderId="22" xfId="58" applyFont="1" applyBorder="1" applyAlignment="1">
      <alignment/>
      <protection/>
    </xf>
    <xf numFmtId="0" fontId="3" fillId="0" borderId="35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3" fillId="36" borderId="38" xfId="0" applyFont="1" applyFill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2" fillId="37" borderId="37" xfId="0" applyFont="1" applyFill="1" applyBorder="1" applyAlignment="1" applyProtection="1">
      <alignment horizontal="left" vertical="center"/>
      <protection hidden="1" locked="0"/>
    </xf>
    <xf numFmtId="0" fontId="2" fillId="37" borderId="38" xfId="0" applyFont="1" applyFill="1" applyBorder="1" applyAlignment="1" applyProtection="1">
      <alignment horizontal="left" vertical="center"/>
      <protection hidden="1" locked="0"/>
    </xf>
    <xf numFmtId="49" fontId="2" fillId="37" borderId="37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left" wrapText="1"/>
      <protection hidden="1"/>
    </xf>
    <xf numFmtId="0" fontId="2" fillId="37" borderId="39" xfId="0" applyFont="1" applyFill="1" applyBorder="1" applyAlignment="1" applyProtection="1">
      <alignment horizontal="left" vertical="center"/>
      <protection hidden="1" locked="0"/>
    </xf>
    <xf numFmtId="0" fontId="2" fillId="37" borderId="40" xfId="0" applyFont="1" applyFill="1" applyBorder="1" applyAlignment="1" applyProtection="1">
      <alignment horizontal="left" vertical="center"/>
      <protection hidden="1" locked="0"/>
    </xf>
    <xf numFmtId="0" fontId="4" fillId="32" borderId="34" xfId="53" applyFill="1" applyBorder="1" applyAlignment="1" applyProtection="1">
      <alignment/>
      <protection hidden="1" locked="0"/>
    </xf>
    <xf numFmtId="0" fontId="2" fillId="0" borderId="22" xfId="58" applyFont="1" applyBorder="1" applyAlignment="1" applyProtection="1">
      <alignment/>
      <protection hidden="1" locked="0"/>
    </xf>
    <xf numFmtId="0" fontId="2" fillId="0" borderId="35" xfId="58" applyFont="1" applyBorder="1" applyAlignment="1" applyProtection="1">
      <alignment/>
      <protection hidden="1" locked="0"/>
    </xf>
    <xf numFmtId="0" fontId="3" fillId="0" borderId="22" xfId="58" applyFont="1" applyBorder="1" applyAlignment="1">
      <alignment horizontal="left"/>
      <protection/>
    </xf>
    <xf numFmtId="0" fontId="3" fillId="0" borderId="35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2" xfId="58" applyFont="1" applyBorder="1" applyAlignment="1">
      <alignment horizontal="left" vertical="center"/>
      <protection/>
    </xf>
    <xf numFmtId="1" fontId="2" fillId="32" borderId="34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35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33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33" xfId="58" applyFont="1" applyBorder="1" applyAlignment="1" applyProtection="1">
      <alignment horizontal="right" wrapText="1"/>
      <protection hidden="1"/>
    </xf>
    <xf numFmtId="0" fontId="3" fillId="0" borderId="1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horizontal="center" vertical="top" wrapText="1"/>
      <protection hidden="1"/>
    </xf>
    <xf numFmtId="0" fontId="7" fillId="38" borderId="41" xfId="0" applyFont="1" applyFill="1" applyBorder="1" applyAlignment="1" applyProtection="1">
      <alignment vertical="center" wrapText="1"/>
      <protection hidden="1"/>
    </xf>
    <xf numFmtId="0" fontId="7" fillId="38" borderId="42" xfId="0" applyFont="1" applyFill="1" applyBorder="1" applyAlignment="1" applyProtection="1">
      <alignment vertical="center" wrapText="1"/>
      <protection hidden="1"/>
    </xf>
    <xf numFmtId="0" fontId="7" fillId="38" borderId="43" xfId="0" applyFont="1" applyFill="1" applyBorder="1" applyAlignment="1" applyProtection="1">
      <alignment vertical="center" wrapText="1"/>
      <protection hidden="1"/>
    </xf>
    <xf numFmtId="0" fontId="2" fillId="33" borderId="31" xfId="0" applyFont="1" applyFill="1" applyBorder="1" applyAlignment="1" applyProtection="1">
      <alignment horizontal="center" vertical="center" wrapText="1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6" fillId="33" borderId="30" xfId="0" applyFont="1" applyFill="1" applyBorder="1" applyAlignment="1" applyProtection="1">
      <alignment horizontal="center" vertical="center" wrapText="1"/>
      <protection hidden="1"/>
    </xf>
    <xf numFmtId="0" fontId="2" fillId="33" borderId="34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33" borderId="41" xfId="0" applyFont="1" applyFill="1" applyBorder="1" applyAlignment="1">
      <alignment horizontal="left" vertical="center" wrapText="1"/>
    </xf>
    <xf numFmtId="0" fontId="0" fillId="33" borderId="42" xfId="0" applyFont="1" applyFill="1" applyBorder="1" applyAlignment="1">
      <alignment vertical="center"/>
    </xf>
    <xf numFmtId="0" fontId="0" fillId="33" borderId="43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33" borderId="42" xfId="0" applyFont="1" applyFill="1" applyBorder="1" applyAlignment="1">
      <alignment horizontal="left" vertical="center" wrapText="1"/>
    </xf>
    <xf numFmtId="0" fontId="0" fillId="33" borderId="42" xfId="0" applyFont="1" applyFill="1" applyBorder="1" applyAlignment="1">
      <alignment horizontal="left" vertical="center" wrapText="1"/>
    </xf>
    <xf numFmtId="0" fontId="0" fillId="33" borderId="43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51" xfId="0" applyFont="1" applyFill="1" applyBorder="1" applyAlignment="1">
      <alignment horizontal="left" vertical="center" wrapText="1" indent="1"/>
    </xf>
    <xf numFmtId="0" fontId="3" fillId="0" borderId="52" xfId="0" applyFont="1" applyFill="1" applyBorder="1" applyAlignment="1">
      <alignment horizontal="left" vertical="center" wrapText="1" indent="1"/>
    </xf>
    <xf numFmtId="0" fontId="3" fillId="0" borderId="53" xfId="0" applyFont="1" applyFill="1" applyBorder="1" applyAlignment="1">
      <alignment horizontal="left" vertical="center" wrapText="1" indent="1"/>
    </xf>
    <xf numFmtId="0" fontId="3" fillId="0" borderId="54" xfId="0" applyFont="1" applyFill="1" applyBorder="1" applyAlignment="1">
      <alignment horizontal="left" vertical="center" wrapText="1" indent="1"/>
    </xf>
    <xf numFmtId="0" fontId="3" fillId="0" borderId="55" xfId="0" applyFont="1" applyFill="1" applyBorder="1" applyAlignment="1">
      <alignment horizontal="left" vertical="center" wrapText="1" indent="1"/>
    </xf>
    <xf numFmtId="0" fontId="7" fillId="33" borderId="42" xfId="0" applyFont="1" applyFill="1" applyBorder="1" applyAlignment="1">
      <alignment vertical="center" wrapText="1"/>
    </xf>
    <xf numFmtId="0" fontId="7" fillId="33" borderId="43" xfId="0" applyFont="1" applyFill="1" applyBorder="1" applyAlignment="1">
      <alignment vertical="center" wrapText="1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56" xfId="0" applyFont="1" applyFill="1" applyBorder="1" applyAlignment="1">
      <alignment horizontal="left" vertical="center" wrapText="1" indent="1"/>
    </xf>
    <xf numFmtId="0" fontId="2" fillId="0" borderId="57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2" fillId="39" borderId="41" xfId="0" applyFont="1" applyFill="1" applyBorder="1" applyAlignment="1">
      <alignment horizontal="left" vertical="center" wrapText="1"/>
    </xf>
    <xf numFmtId="0" fontId="2" fillId="39" borderId="42" xfId="0" applyFont="1" applyFill="1" applyBorder="1" applyAlignment="1">
      <alignment horizontal="left" vertical="center" wrapText="1"/>
    </xf>
    <xf numFmtId="0" fontId="0" fillId="39" borderId="42" xfId="0" applyFont="1" applyFill="1" applyBorder="1" applyAlignment="1">
      <alignment vertical="center" wrapText="1"/>
    </xf>
    <xf numFmtId="0" fontId="0" fillId="39" borderId="4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2" borderId="0" xfId="63" applyNumberFormat="1" applyFont="1" applyFill="1" applyBorder="1" applyAlignment="1" applyProtection="1">
      <alignment horizontal="center" vertical="center"/>
      <protection hidden="1" locked="0"/>
    </xf>
    <xf numFmtId="14" fontId="0" fillId="0" borderId="0" xfId="63" applyNumberFormat="1" applyFont="1" applyBorder="1" applyAlignment="1">
      <alignment vertical="center"/>
      <protection/>
    </xf>
    <xf numFmtId="0" fontId="2" fillId="33" borderId="32" xfId="0" applyFont="1" applyFill="1" applyBorder="1" applyAlignment="1">
      <alignment horizontal="center" vertical="center" wrapText="1"/>
    </xf>
    <xf numFmtId="49" fontId="6" fillId="33" borderId="3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of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vbols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="110" zoomScaleSheetLayoutView="110" zoomScalePageLayoutView="0" workbookViewId="0" topLeftCell="A1">
      <selection activeCell="A4" sqref="A4:I4"/>
    </sheetView>
  </sheetViews>
  <sheetFormatPr defaultColWidth="9.140625" defaultRowHeight="12.75"/>
  <cols>
    <col min="1" max="1" width="9.140625" style="19" customWidth="1"/>
    <col min="2" max="2" width="13.00390625" style="19" customWidth="1"/>
    <col min="3" max="4" width="9.140625" style="19" customWidth="1"/>
    <col min="5" max="5" width="9.8515625" style="19" bestFit="1" customWidth="1"/>
    <col min="6" max="6" width="9.140625" style="19" customWidth="1"/>
    <col min="7" max="7" width="15.140625" style="19" customWidth="1"/>
    <col min="8" max="8" width="19.28125" style="19" customWidth="1"/>
    <col min="9" max="9" width="14.421875" style="19" customWidth="1"/>
    <col min="10" max="16384" width="9.140625" style="19" customWidth="1"/>
  </cols>
  <sheetData>
    <row r="1" spans="1:9" ht="15.75">
      <c r="A1" s="163" t="s">
        <v>219</v>
      </c>
      <c r="B1" s="163"/>
      <c r="C1" s="163"/>
      <c r="D1" s="18"/>
      <c r="E1" s="18"/>
      <c r="F1" s="18"/>
      <c r="G1" s="18"/>
      <c r="H1" s="18"/>
      <c r="I1" s="18"/>
    </row>
    <row r="2" spans="1:9" ht="12.75">
      <c r="A2" s="201" t="s">
        <v>220</v>
      </c>
      <c r="B2" s="201"/>
      <c r="C2" s="201"/>
      <c r="D2" s="202"/>
      <c r="E2" s="20">
        <v>41275</v>
      </c>
      <c r="F2" s="21"/>
      <c r="G2" s="22" t="s">
        <v>221</v>
      </c>
      <c r="H2" s="20">
        <v>41639</v>
      </c>
      <c r="I2" s="23"/>
    </row>
    <row r="3" spans="1:9" ht="12.75">
      <c r="A3" s="24"/>
      <c r="B3" s="24"/>
      <c r="C3" s="24"/>
      <c r="D3" s="24"/>
      <c r="E3" s="25"/>
      <c r="F3" s="25"/>
      <c r="G3" s="24"/>
      <c r="H3" s="24"/>
      <c r="I3" s="26"/>
    </row>
    <row r="4" spans="1:9" ht="15.75">
      <c r="A4" s="203" t="s">
        <v>222</v>
      </c>
      <c r="B4" s="203"/>
      <c r="C4" s="203"/>
      <c r="D4" s="203"/>
      <c r="E4" s="203"/>
      <c r="F4" s="203"/>
      <c r="G4" s="203"/>
      <c r="H4" s="203"/>
      <c r="I4" s="203"/>
    </row>
    <row r="5" spans="1:9" ht="12.75">
      <c r="A5" s="27"/>
      <c r="B5" s="27"/>
      <c r="C5" s="27"/>
      <c r="D5" s="28"/>
      <c r="E5" s="29"/>
      <c r="F5" s="30"/>
      <c r="G5" s="31"/>
      <c r="H5" s="32"/>
      <c r="I5" s="33"/>
    </row>
    <row r="6" spans="1:9" ht="12.75">
      <c r="A6" s="152" t="s">
        <v>223</v>
      </c>
      <c r="B6" s="153"/>
      <c r="C6" s="164" t="s">
        <v>279</v>
      </c>
      <c r="D6" s="165"/>
      <c r="E6" s="204"/>
      <c r="F6" s="204"/>
      <c r="G6" s="204"/>
      <c r="H6" s="204"/>
      <c r="I6" s="35"/>
    </row>
    <row r="7" spans="1:9" ht="12.75">
      <c r="A7" s="36"/>
      <c r="B7" s="36"/>
      <c r="C7" s="27"/>
      <c r="D7" s="27"/>
      <c r="E7" s="204"/>
      <c r="F7" s="204"/>
      <c r="G7" s="204"/>
      <c r="H7" s="204"/>
      <c r="I7" s="35"/>
    </row>
    <row r="8" spans="1:9" ht="12.75">
      <c r="A8" s="205" t="s">
        <v>224</v>
      </c>
      <c r="B8" s="206"/>
      <c r="C8" s="164" t="s">
        <v>280</v>
      </c>
      <c r="D8" s="165"/>
      <c r="E8" s="204"/>
      <c r="F8" s="204"/>
      <c r="G8" s="204"/>
      <c r="H8" s="204"/>
      <c r="I8" s="28"/>
    </row>
    <row r="9" spans="1:9" ht="12.75">
      <c r="A9" s="37"/>
      <c r="B9" s="37"/>
      <c r="C9" s="38"/>
      <c r="D9" s="27"/>
      <c r="E9" s="27"/>
      <c r="F9" s="27"/>
      <c r="G9" s="27"/>
      <c r="H9" s="27"/>
      <c r="I9" s="27"/>
    </row>
    <row r="10" spans="1:9" ht="12.75">
      <c r="A10" s="198" t="s">
        <v>225</v>
      </c>
      <c r="B10" s="199"/>
      <c r="C10" s="164" t="s">
        <v>281</v>
      </c>
      <c r="D10" s="165"/>
      <c r="E10" s="27"/>
      <c r="F10" s="27"/>
      <c r="G10" s="27"/>
      <c r="H10" s="27"/>
      <c r="I10" s="27"/>
    </row>
    <row r="11" spans="1:9" ht="12.75">
      <c r="A11" s="200"/>
      <c r="B11" s="200"/>
      <c r="C11" s="27"/>
      <c r="D11" s="27"/>
      <c r="E11" s="27"/>
      <c r="F11" s="27"/>
      <c r="G11" s="27"/>
      <c r="H11" s="27"/>
      <c r="I11" s="27"/>
    </row>
    <row r="12" spans="1:9" ht="12.75">
      <c r="A12" s="152" t="s">
        <v>226</v>
      </c>
      <c r="B12" s="153"/>
      <c r="C12" s="166" t="s">
        <v>282</v>
      </c>
      <c r="D12" s="195"/>
      <c r="E12" s="195"/>
      <c r="F12" s="195"/>
      <c r="G12" s="195"/>
      <c r="H12" s="195"/>
      <c r="I12" s="155"/>
    </row>
    <row r="13" spans="1:9" ht="12.75">
      <c r="A13" s="36"/>
      <c r="B13" s="36"/>
      <c r="C13" s="39"/>
      <c r="D13" s="27"/>
      <c r="E13" s="27"/>
      <c r="F13" s="27"/>
      <c r="G13" s="27"/>
      <c r="H13" s="27"/>
      <c r="I13" s="27"/>
    </row>
    <row r="14" spans="1:9" ht="12.75">
      <c r="A14" s="152" t="s">
        <v>227</v>
      </c>
      <c r="B14" s="153"/>
      <c r="C14" s="196" t="s">
        <v>283</v>
      </c>
      <c r="D14" s="197"/>
      <c r="E14" s="27"/>
      <c r="F14" s="166" t="s">
        <v>284</v>
      </c>
      <c r="G14" s="195"/>
      <c r="H14" s="195"/>
      <c r="I14" s="155"/>
    </row>
    <row r="15" spans="1:9" ht="12.75">
      <c r="A15" s="36"/>
      <c r="B15" s="36"/>
      <c r="C15" s="27"/>
      <c r="D15" s="27"/>
      <c r="E15" s="27"/>
      <c r="F15" s="27"/>
      <c r="G15" s="27"/>
      <c r="H15" s="27"/>
      <c r="I15" s="27"/>
    </row>
    <row r="16" spans="1:9" ht="12.75">
      <c r="A16" s="152" t="s">
        <v>228</v>
      </c>
      <c r="B16" s="153"/>
      <c r="C16" s="166" t="s">
        <v>285</v>
      </c>
      <c r="D16" s="195"/>
      <c r="E16" s="195"/>
      <c r="F16" s="195"/>
      <c r="G16" s="195"/>
      <c r="H16" s="195"/>
      <c r="I16" s="155"/>
    </row>
    <row r="17" spans="1:9" ht="12.75">
      <c r="A17" s="36"/>
      <c r="B17" s="36"/>
      <c r="C17" s="27"/>
      <c r="D17" s="27"/>
      <c r="E17" s="27"/>
      <c r="F17" s="27"/>
      <c r="G17" s="27"/>
      <c r="H17" s="27"/>
      <c r="I17" s="27"/>
    </row>
    <row r="18" spans="1:9" ht="12.75">
      <c r="A18" s="152" t="s">
        <v>229</v>
      </c>
      <c r="B18" s="153"/>
      <c r="C18" s="188" t="s">
        <v>286</v>
      </c>
      <c r="D18" s="189"/>
      <c r="E18" s="189"/>
      <c r="F18" s="189"/>
      <c r="G18" s="189"/>
      <c r="H18" s="189"/>
      <c r="I18" s="190"/>
    </row>
    <row r="19" spans="1:9" ht="12.75">
      <c r="A19" s="36"/>
      <c r="B19" s="36"/>
      <c r="C19" s="39"/>
      <c r="D19" s="27"/>
      <c r="E19" s="27"/>
      <c r="F19" s="27"/>
      <c r="G19" s="27"/>
      <c r="H19" s="27"/>
      <c r="I19" s="27"/>
    </row>
    <row r="20" spans="1:9" ht="12.75">
      <c r="A20" s="152" t="s">
        <v>230</v>
      </c>
      <c r="B20" s="153"/>
      <c r="C20" s="188" t="s">
        <v>287</v>
      </c>
      <c r="D20" s="189"/>
      <c r="E20" s="189"/>
      <c r="F20" s="189"/>
      <c r="G20" s="189"/>
      <c r="H20" s="189"/>
      <c r="I20" s="190"/>
    </row>
    <row r="21" spans="1:9" ht="12.75">
      <c r="A21" s="36"/>
      <c r="B21" s="36"/>
      <c r="C21" s="39"/>
      <c r="D21" s="27"/>
      <c r="E21" s="27"/>
      <c r="F21" s="27"/>
      <c r="G21" s="27"/>
      <c r="H21" s="27"/>
      <c r="I21" s="27"/>
    </row>
    <row r="22" spans="1:9" ht="12.75">
      <c r="A22" s="152" t="s">
        <v>231</v>
      </c>
      <c r="B22" s="153"/>
      <c r="C22" s="40">
        <v>472</v>
      </c>
      <c r="D22" s="166" t="s">
        <v>288</v>
      </c>
      <c r="E22" s="191"/>
      <c r="F22" s="192"/>
      <c r="G22" s="193"/>
      <c r="H22" s="194"/>
      <c r="I22" s="41"/>
    </row>
    <row r="23" spans="1:9" ht="12.75">
      <c r="A23" s="36"/>
      <c r="B23" s="36"/>
      <c r="C23" s="27"/>
      <c r="D23" s="42"/>
      <c r="E23" s="42"/>
      <c r="F23" s="42"/>
      <c r="G23" s="42"/>
      <c r="H23" s="27"/>
      <c r="I23" s="28"/>
    </row>
    <row r="24" spans="1:9" ht="12.75">
      <c r="A24" s="152" t="s">
        <v>232</v>
      </c>
      <c r="B24" s="153"/>
      <c r="C24" s="40">
        <v>5</v>
      </c>
      <c r="D24" s="166" t="s">
        <v>289</v>
      </c>
      <c r="E24" s="191"/>
      <c r="F24" s="191"/>
      <c r="G24" s="192"/>
      <c r="H24" s="34" t="s">
        <v>233</v>
      </c>
      <c r="I24" s="43">
        <v>1773</v>
      </c>
    </row>
    <row r="25" spans="1:9" ht="12.75">
      <c r="A25" s="36"/>
      <c r="B25" s="36"/>
      <c r="C25" s="27"/>
      <c r="D25" s="42"/>
      <c r="E25" s="42"/>
      <c r="F25" s="42"/>
      <c r="G25" s="36"/>
      <c r="H25" s="36" t="s">
        <v>234</v>
      </c>
      <c r="I25" s="39"/>
    </row>
    <row r="26" spans="1:9" ht="12.75">
      <c r="A26" s="152" t="s">
        <v>235</v>
      </c>
      <c r="B26" s="153"/>
      <c r="C26" s="44" t="s">
        <v>290</v>
      </c>
      <c r="D26" s="45"/>
      <c r="E26" s="18"/>
      <c r="F26" s="46"/>
      <c r="G26" s="152" t="s">
        <v>236</v>
      </c>
      <c r="H26" s="153"/>
      <c r="I26" s="47" t="s">
        <v>291</v>
      </c>
    </row>
    <row r="27" spans="1:9" ht="12.75">
      <c r="A27" s="36"/>
      <c r="B27" s="36"/>
      <c r="C27" s="27"/>
      <c r="D27" s="46"/>
      <c r="E27" s="46"/>
      <c r="F27" s="46"/>
      <c r="G27" s="46"/>
      <c r="H27" s="27"/>
      <c r="I27" s="48"/>
    </row>
    <row r="28" spans="1:9" ht="12.75">
      <c r="A28" s="178" t="s">
        <v>237</v>
      </c>
      <c r="B28" s="179"/>
      <c r="C28" s="180"/>
      <c r="D28" s="180"/>
      <c r="E28" s="181" t="s">
        <v>238</v>
      </c>
      <c r="F28" s="182"/>
      <c r="G28" s="182"/>
      <c r="H28" s="183" t="s">
        <v>239</v>
      </c>
      <c r="I28" s="183"/>
    </row>
    <row r="29" spans="1:9" ht="12.75">
      <c r="A29" s="18"/>
      <c r="B29" s="18"/>
      <c r="C29" s="18"/>
      <c r="D29" s="33"/>
      <c r="E29" s="27"/>
      <c r="F29" s="27"/>
      <c r="G29" s="27"/>
      <c r="H29" s="49"/>
      <c r="I29" s="48"/>
    </row>
    <row r="30" spans="1:9" ht="12.75">
      <c r="A30" s="175" t="s">
        <v>306</v>
      </c>
      <c r="B30" s="175"/>
      <c r="C30" s="175"/>
      <c r="D30" s="175"/>
      <c r="E30" s="176" t="s">
        <v>307</v>
      </c>
      <c r="F30" s="186"/>
      <c r="G30" s="187"/>
      <c r="H30" s="177" t="s">
        <v>308</v>
      </c>
      <c r="I30" s="177"/>
    </row>
    <row r="31" spans="1:9" ht="12" customHeight="1">
      <c r="A31" s="38"/>
      <c r="B31" s="38"/>
      <c r="C31" s="58"/>
      <c r="D31" s="184"/>
      <c r="E31" s="184"/>
      <c r="F31" s="184"/>
      <c r="G31" s="185"/>
      <c r="H31" s="27"/>
      <c r="I31" s="50"/>
    </row>
    <row r="32" spans="1:9" ht="12.75">
      <c r="A32" s="175" t="s">
        <v>292</v>
      </c>
      <c r="B32" s="175"/>
      <c r="C32" s="175"/>
      <c r="D32" s="175"/>
      <c r="E32" s="176" t="s">
        <v>294</v>
      </c>
      <c r="F32" s="176"/>
      <c r="G32" s="176"/>
      <c r="H32" s="177" t="s">
        <v>295</v>
      </c>
      <c r="I32" s="177"/>
    </row>
    <row r="33" spans="1:9" ht="12.75">
      <c r="A33" s="58"/>
      <c r="B33" s="58"/>
      <c r="C33" s="173"/>
      <c r="D33" s="174"/>
      <c r="E33" s="38"/>
      <c r="F33" s="173"/>
      <c r="G33" s="174"/>
      <c r="H33" s="27"/>
      <c r="I33" s="27"/>
    </row>
    <row r="34" spans="1:9" ht="12.75">
      <c r="A34" s="175" t="s">
        <v>303</v>
      </c>
      <c r="B34" s="175"/>
      <c r="C34" s="175"/>
      <c r="D34" s="175"/>
      <c r="E34" s="176" t="s">
        <v>294</v>
      </c>
      <c r="F34" s="176"/>
      <c r="G34" s="176"/>
      <c r="H34" s="177" t="s">
        <v>296</v>
      </c>
      <c r="I34" s="177"/>
    </row>
    <row r="35" spans="1:9" ht="12.75">
      <c r="A35" s="58"/>
      <c r="B35" s="58"/>
      <c r="C35" s="173"/>
      <c r="D35" s="174"/>
      <c r="E35" s="38"/>
      <c r="F35" s="173"/>
      <c r="G35" s="174"/>
      <c r="H35" s="27"/>
      <c r="I35" s="27"/>
    </row>
    <row r="36" spans="1:9" ht="12.75">
      <c r="A36" s="175" t="s">
        <v>293</v>
      </c>
      <c r="B36" s="175"/>
      <c r="C36" s="175"/>
      <c r="D36" s="175"/>
      <c r="E36" s="176" t="s">
        <v>294</v>
      </c>
      <c r="F36" s="176"/>
      <c r="G36" s="176"/>
      <c r="H36" s="177" t="s">
        <v>297</v>
      </c>
      <c r="I36" s="177"/>
    </row>
    <row r="37" spans="1:9" ht="12.75">
      <c r="A37" s="127"/>
      <c r="B37" s="128"/>
      <c r="C37" s="128"/>
      <c r="D37" s="128"/>
      <c r="E37" s="127"/>
      <c r="F37" s="128"/>
      <c r="G37" s="128"/>
      <c r="H37" s="56"/>
      <c r="I37" s="57"/>
    </row>
    <row r="38" spans="1:9" ht="13.5" customHeight="1">
      <c r="A38" s="54"/>
      <c r="B38" s="55"/>
      <c r="C38" s="55"/>
      <c r="D38" s="55"/>
      <c r="E38" s="54"/>
      <c r="F38" s="55"/>
      <c r="G38" s="55"/>
      <c r="H38" s="56"/>
      <c r="I38" s="57"/>
    </row>
    <row r="39" spans="1:9" ht="12.75">
      <c r="A39" s="51"/>
      <c r="B39" s="51"/>
      <c r="C39" s="52"/>
      <c r="D39" s="53"/>
      <c r="E39" s="27"/>
      <c r="F39" s="52"/>
      <c r="G39" s="53"/>
      <c r="H39" s="27"/>
      <c r="I39" s="27"/>
    </row>
    <row r="40" spans="1:9" ht="12.75">
      <c r="A40" s="58"/>
      <c r="B40" s="58"/>
      <c r="C40" s="58"/>
      <c r="D40" s="38"/>
      <c r="E40" s="38"/>
      <c r="F40" s="58"/>
      <c r="G40" s="38"/>
      <c r="H40" s="38"/>
      <c r="I40" s="38"/>
    </row>
    <row r="41" spans="1:9" ht="12.75">
      <c r="A41" s="145" t="s">
        <v>240</v>
      </c>
      <c r="B41" s="146"/>
      <c r="C41" s="164"/>
      <c r="D41" s="165"/>
      <c r="E41" s="28"/>
      <c r="F41" s="166"/>
      <c r="G41" s="167"/>
      <c r="H41" s="167"/>
      <c r="I41" s="168"/>
    </row>
    <row r="42" spans="1:9" ht="12.75">
      <c r="A42" s="51"/>
      <c r="B42" s="51"/>
      <c r="C42" s="169"/>
      <c r="D42" s="170"/>
      <c r="E42" s="27"/>
      <c r="F42" s="169"/>
      <c r="G42" s="171"/>
      <c r="H42" s="59"/>
      <c r="I42" s="59"/>
    </row>
    <row r="43" spans="1:9" ht="12.75">
      <c r="A43" s="145" t="s">
        <v>241</v>
      </c>
      <c r="B43" s="146"/>
      <c r="C43" s="172" t="s">
        <v>298</v>
      </c>
      <c r="D43" s="172"/>
      <c r="E43" s="172"/>
      <c r="F43" s="172"/>
      <c r="G43" s="172"/>
      <c r="H43" s="172"/>
      <c r="I43" s="172"/>
    </row>
    <row r="44" spans="1:9" ht="12.75">
      <c r="A44" s="36"/>
      <c r="B44" s="36"/>
      <c r="C44" s="142" t="s">
        <v>242</v>
      </c>
      <c r="D44" s="143"/>
      <c r="E44" s="143"/>
      <c r="F44" s="143"/>
      <c r="G44" s="143"/>
      <c r="H44" s="143"/>
      <c r="I44" s="143"/>
    </row>
    <row r="45" spans="1:9" ht="12.75">
      <c r="A45" s="145" t="s">
        <v>243</v>
      </c>
      <c r="B45" s="146"/>
      <c r="C45" s="161" t="s">
        <v>299</v>
      </c>
      <c r="D45" s="161"/>
      <c r="E45" s="161"/>
      <c r="F45" s="143"/>
      <c r="G45" s="144" t="s">
        <v>244</v>
      </c>
      <c r="H45" s="162" t="s">
        <v>299</v>
      </c>
      <c r="I45" s="162"/>
    </row>
    <row r="46" spans="1:9" ht="12.75">
      <c r="A46" s="36"/>
      <c r="B46" s="36"/>
      <c r="C46" s="60"/>
      <c r="D46" s="28"/>
      <c r="E46" s="28"/>
      <c r="F46" s="28"/>
      <c r="G46" s="28"/>
      <c r="H46" s="28"/>
      <c r="I46" s="28"/>
    </row>
    <row r="47" spans="1:9" ht="12.75">
      <c r="A47" s="145" t="s">
        <v>229</v>
      </c>
      <c r="B47" s="146"/>
      <c r="C47" s="149" t="s">
        <v>300</v>
      </c>
      <c r="D47" s="150"/>
      <c r="E47" s="150"/>
      <c r="F47" s="150"/>
      <c r="G47" s="150"/>
      <c r="H47" s="150"/>
      <c r="I47" s="151"/>
    </row>
    <row r="48" spans="1:9" ht="12.75">
      <c r="A48" s="36"/>
      <c r="B48" s="36"/>
      <c r="C48" s="28"/>
      <c r="D48" s="28"/>
      <c r="E48" s="28"/>
      <c r="F48" s="28"/>
      <c r="G48" s="28"/>
      <c r="H48" s="28"/>
      <c r="I48" s="28"/>
    </row>
    <row r="49" spans="1:9" ht="12.75">
      <c r="A49" s="152" t="s">
        <v>245</v>
      </c>
      <c r="B49" s="153"/>
      <c r="C49" s="154" t="s">
        <v>301</v>
      </c>
      <c r="D49" s="150"/>
      <c r="E49" s="150"/>
      <c r="F49" s="150"/>
      <c r="G49" s="150"/>
      <c r="H49" s="150"/>
      <c r="I49" s="155"/>
    </row>
    <row r="50" spans="1:9" ht="12.75">
      <c r="A50" s="61"/>
      <c r="B50" s="61"/>
      <c r="C50" s="156" t="s">
        <v>246</v>
      </c>
      <c r="D50" s="156"/>
      <c r="E50" s="156"/>
      <c r="F50" s="156"/>
      <c r="G50" s="156"/>
      <c r="H50" s="156"/>
      <c r="I50" s="63"/>
    </row>
    <row r="51" spans="1:9" ht="12.75">
      <c r="A51" s="61"/>
      <c r="B51" s="61"/>
      <c r="C51" s="62"/>
      <c r="D51" s="62"/>
      <c r="E51" s="62"/>
      <c r="F51" s="62"/>
      <c r="G51" s="62"/>
      <c r="H51" s="62"/>
      <c r="I51" s="63"/>
    </row>
    <row r="52" spans="1:9" s="136" customFormat="1" ht="11.25">
      <c r="A52" s="132"/>
      <c r="B52" s="133" t="s">
        <v>310</v>
      </c>
      <c r="C52" s="134"/>
      <c r="D52" s="134"/>
      <c r="E52" s="134"/>
      <c r="F52" s="134"/>
      <c r="G52" s="134"/>
      <c r="H52" s="135"/>
      <c r="I52" s="135"/>
    </row>
    <row r="53" spans="1:9" s="136" customFormat="1" ht="11.25">
      <c r="A53" s="132"/>
      <c r="B53" s="133" t="s">
        <v>309</v>
      </c>
      <c r="C53" s="134"/>
      <c r="D53" s="134"/>
      <c r="E53" s="134"/>
      <c r="F53" s="134"/>
      <c r="G53" s="134"/>
      <c r="H53" s="160" t="s">
        <v>278</v>
      </c>
      <c r="I53" s="160"/>
    </row>
    <row r="54" spans="1:9" s="136" customFormat="1" ht="11.25">
      <c r="A54" s="132"/>
      <c r="B54" s="133" t="s">
        <v>312</v>
      </c>
      <c r="C54" s="134"/>
      <c r="D54" s="134"/>
      <c r="E54" s="134"/>
      <c r="F54" s="134"/>
      <c r="G54" s="134"/>
      <c r="H54" s="160"/>
      <c r="I54" s="160"/>
    </row>
    <row r="55" spans="1:9" s="136" customFormat="1" ht="11.25">
      <c r="A55" s="132"/>
      <c r="B55" s="133" t="s">
        <v>311</v>
      </c>
      <c r="C55" s="137"/>
      <c r="D55" s="137"/>
      <c r="E55" s="137"/>
      <c r="F55" s="137"/>
      <c r="G55" s="137"/>
      <c r="H55" s="160"/>
      <c r="I55" s="160"/>
    </row>
    <row r="56" spans="1:9" s="136" customFormat="1" ht="11.25">
      <c r="A56" s="132"/>
      <c r="B56" s="133"/>
      <c r="C56" s="137"/>
      <c r="D56" s="137"/>
      <c r="E56" s="137"/>
      <c r="F56" s="137"/>
      <c r="G56" s="137"/>
      <c r="H56" s="160"/>
      <c r="I56" s="160"/>
    </row>
    <row r="57" spans="1:9" ht="12.75">
      <c r="A57" s="61"/>
      <c r="B57" s="87"/>
      <c r="C57" s="88"/>
      <c r="D57" s="88"/>
      <c r="E57" s="88"/>
      <c r="F57" s="88"/>
      <c r="G57" s="88"/>
      <c r="H57" s="160"/>
      <c r="I57" s="160"/>
    </row>
    <row r="58" spans="1:9" ht="12.75">
      <c r="A58" s="61"/>
      <c r="B58" s="61"/>
      <c r="C58" s="62"/>
      <c r="D58" s="62"/>
      <c r="E58" s="62"/>
      <c r="F58" s="62"/>
      <c r="G58" s="62"/>
      <c r="H58" s="62"/>
      <c r="I58" s="63"/>
    </row>
    <row r="59" spans="1:9" ht="13.5" thickBot="1">
      <c r="A59" s="64" t="s">
        <v>247</v>
      </c>
      <c r="B59" s="28"/>
      <c r="C59" s="28"/>
      <c r="D59" s="28"/>
      <c r="E59" s="28"/>
      <c r="F59" s="28"/>
      <c r="G59" s="65"/>
      <c r="H59" s="66"/>
      <c r="I59" s="65"/>
    </row>
    <row r="60" spans="1:9" ht="12.75">
      <c r="A60" s="28"/>
      <c r="B60" s="28"/>
      <c r="C60" s="28"/>
      <c r="D60" s="28"/>
      <c r="E60" s="61" t="s">
        <v>248</v>
      </c>
      <c r="F60" s="18"/>
      <c r="G60" s="157" t="s">
        <v>249</v>
      </c>
      <c r="H60" s="158"/>
      <c r="I60" s="159"/>
    </row>
    <row r="61" spans="1:9" ht="12.75">
      <c r="A61" s="67"/>
      <c r="B61" s="67"/>
      <c r="C61" s="33"/>
      <c r="D61" s="33"/>
      <c r="E61" s="33"/>
      <c r="F61" s="33"/>
      <c r="G61" s="147"/>
      <c r="H61" s="148"/>
      <c r="I61" s="33"/>
    </row>
  </sheetData>
  <sheetProtection/>
  <protectedRanges>
    <protectedRange sqref="E2 H2 C6:D6 C8:D8 C10:D10 C12:I12 C14:D14 F14:I14 C16:I16 C18:I18 C20:I20 C24:G24 C22:F22 C26 I26 I24 A30:I30" name="Range1"/>
  </protectedRanges>
  <mergeCells count="66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G22:H22"/>
    <mergeCell ref="A12:B12"/>
    <mergeCell ref="C12:I12"/>
    <mergeCell ref="A14:B14"/>
    <mergeCell ref="C14:D14"/>
    <mergeCell ref="F14:I14"/>
    <mergeCell ref="A16:B16"/>
    <mergeCell ref="C16:I16"/>
    <mergeCell ref="H30:I30"/>
    <mergeCell ref="A18:B18"/>
    <mergeCell ref="C18:I18"/>
    <mergeCell ref="A20:B20"/>
    <mergeCell ref="C20:I20"/>
    <mergeCell ref="A24:B24"/>
    <mergeCell ref="D24:G24"/>
    <mergeCell ref="A26:B26"/>
    <mergeCell ref="A22:B22"/>
    <mergeCell ref="D22:F22"/>
    <mergeCell ref="G26:H26"/>
    <mergeCell ref="A28:D28"/>
    <mergeCell ref="E28:G28"/>
    <mergeCell ref="H28:I28"/>
    <mergeCell ref="D31:G31"/>
    <mergeCell ref="A32:D32"/>
    <mergeCell ref="E32:G32"/>
    <mergeCell ref="H32:I32"/>
    <mergeCell ref="A30:D30"/>
    <mergeCell ref="E30:G30"/>
    <mergeCell ref="A36:D36"/>
    <mergeCell ref="E36:G36"/>
    <mergeCell ref="H36:I36"/>
    <mergeCell ref="C35:D35"/>
    <mergeCell ref="F35:G35"/>
    <mergeCell ref="F33:G33"/>
    <mergeCell ref="A34:D34"/>
    <mergeCell ref="E34:G34"/>
    <mergeCell ref="H34:I34"/>
    <mergeCell ref="H45:I45"/>
    <mergeCell ref="A1:C1"/>
    <mergeCell ref="A43:B43"/>
    <mergeCell ref="A41:B41"/>
    <mergeCell ref="C41:D41"/>
    <mergeCell ref="F41:I41"/>
    <mergeCell ref="C42:D42"/>
    <mergeCell ref="F42:G42"/>
    <mergeCell ref="C43:I43"/>
    <mergeCell ref="C33:D33"/>
    <mergeCell ref="A45:B45"/>
    <mergeCell ref="G61:H61"/>
    <mergeCell ref="A47:B47"/>
    <mergeCell ref="C47:I47"/>
    <mergeCell ref="A49:B49"/>
    <mergeCell ref="C49:I49"/>
    <mergeCell ref="C50:H50"/>
    <mergeCell ref="G60:I60"/>
    <mergeCell ref="H53:I57"/>
    <mergeCell ref="C45:E45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of@varteks.com"/>
    <hyperlink ref="C20" r:id="rId2" display="www.varteks.com"/>
    <hyperlink ref="C47" r:id="rId3" display="vbolsec@varteks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4"/>
  <sheetViews>
    <sheetView view="pageBreakPreview" zoomScale="110" zoomScaleSheetLayoutView="110" zoomScalePageLayoutView="0" workbookViewId="0" topLeftCell="A1">
      <selection activeCell="A5" sqref="A5:H5"/>
    </sheetView>
  </sheetViews>
  <sheetFormatPr defaultColWidth="9.140625" defaultRowHeight="12.75"/>
  <cols>
    <col min="7" max="7" width="8.00390625" style="0" customWidth="1"/>
    <col min="8" max="8" width="9.140625" style="0" hidden="1" customWidth="1"/>
    <col min="10" max="10" width="10.421875" style="0" bestFit="1" customWidth="1"/>
    <col min="11" max="11" width="12.00390625" style="0" customWidth="1"/>
    <col min="13" max="13" width="11.28125" style="0" bestFit="1" customWidth="1"/>
  </cols>
  <sheetData>
    <row r="1" spans="1:11" ht="12.75">
      <c r="A1" s="208" t="s">
        <v>131</v>
      </c>
      <c r="B1" s="209"/>
      <c r="C1" s="209"/>
      <c r="D1" s="209"/>
      <c r="E1" s="209"/>
      <c r="F1" s="209"/>
      <c r="G1" s="209"/>
      <c r="H1" s="209"/>
      <c r="I1" s="209"/>
      <c r="J1" s="209"/>
      <c r="K1" s="210"/>
    </row>
    <row r="2" spans="1:11" ht="12.75">
      <c r="A2" s="212" t="s">
        <v>304</v>
      </c>
      <c r="B2" s="213"/>
      <c r="C2" s="213"/>
      <c r="D2" s="213"/>
      <c r="E2" s="213"/>
      <c r="F2" s="213"/>
      <c r="G2" s="213"/>
      <c r="H2" s="213"/>
      <c r="I2" s="213"/>
      <c r="J2" s="213"/>
      <c r="K2" s="211"/>
    </row>
    <row r="3" spans="1:11" ht="12.75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1" ht="12.75" customHeight="1">
      <c r="A4" s="215" t="s">
        <v>302</v>
      </c>
      <c r="B4" s="216"/>
      <c r="C4" s="216"/>
      <c r="D4" s="216"/>
      <c r="E4" s="216"/>
      <c r="F4" s="216"/>
      <c r="G4" s="216"/>
      <c r="H4" s="216"/>
      <c r="I4" s="216"/>
      <c r="J4" s="216"/>
      <c r="K4" s="217"/>
    </row>
    <row r="5" spans="1:11" ht="34.5" thickBot="1">
      <c r="A5" s="218" t="s">
        <v>50</v>
      </c>
      <c r="B5" s="219"/>
      <c r="C5" s="219"/>
      <c r="D5" s="219"/>
      <c r="E5" s="219"/>
      <c r="F5" s="219"/>
      <c r="G5" s="219"/>
      <c r="H5" s="220"/>
      <c r="I5" s="115" t="s">
        <v>250</v>
      </c>
      <c r="J5" s="116" t="s">
        <v>100</v>
      </c>
      <c r="K5" s="117" t="s">
        <v>101</v>
      </c>
    </row>
    <row r="6" spans="1:11" ht="12.75">
      <c r="A6" s="221">
        <v>1</v>
      </c>
      <c r="B6" s="221"/>
      <c r="C6" s="221"/>
      <c r="D6" s="221"/>
      <c r="E6" s="221"/>
      <c r="F6" s="221"/>
      <c r="G6" s="221"/>
      <c r="H6" s="221"/>
      <c r="I6" s="119">
        <v>2</v>
      </c>
      <c r="J6" s="118">
        <v>3</v>
      </c>
      <c r="K6" s="118">
        <v>4</v>
      </c>
    </row>
    <row r="7" spans="1:11" ht="12.75">
      <c r="A7" s="222"/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1" ht="12.75">
      <c r="A8" s="225" t="s">
        <v>51</v>
      </c>
      <c r="B8" s="225"/>
      <c r="C8" s="225"/>
      <c r="D8" s="225"/>
      <c r="E8" s="225"/>
      <c r="F8" s="225"/>
      <c r="G8" s="225"/>
      <c r="H8" s="225"/>
      <c r="I8" s="125">
        <v>1</v>
      </c>
      <c r="J8" s="95"/>
      <c r="K8" s="95"/>
    </row>
    <row r="9" spans="1:11" ht="12.75">
      <c r="A9" s="225" t="s">
        <v>8</v>
      </c>
      <c r="B9" s="225"/>
      <c r="C9" s="225"/>
      <c r="D9" s="225"/>
      <c r="E9" s="225"/>
      <c r="F9" s="225"/>
      <c r="G9" s="225"/>
      <c r="H9" s="225"/>
      <c r="I9" s="125">
        <v>2</v>
      </c>
      <c r="J9" s="130">
        <v>781778733.2322445</v>
      </c>
      <c r="K9" s="130">
        <f>K10+K17+K27+K36+K40</f>
        <v>398992755</v>
      </c>
    </row>
    <row r="10" spans="1:11" ht="12.75">
      <c r="A10" s="207" t="s">
        <v>176</v>
      </c>
      <c r="B10" s="207"/>
      <c r="C10" s="207"/>
      <c r="D10" s="207"/>
      <c r="E10" s="207"/>
      <c r="F10" s="207"/>
      <c r="G10" s="207"/>
      <c r="H10" s="207"/>
      <c r="I10" s="125">
        <v>3</v>
      </c>
      <c r="J10" s="126">
        <v>6796816</v>
      </c>
      <c r="K10" s="126">
        <f>SUM(K11:K16)</f>
        <v>2958533</v>
      </c>
    </row>
    <row r="11" spans="1:11" ht="12.75">
      <c r="A11" s="207" t="s">
        <v>102</v>
      </c>
      <c r="B11" s="207"/>
      <c r="C11" s="207"/>
      <c r="D11" s="207"/>
      <c r="E11" s="207"/>
      <c r="F11" s="207"/>
      <c r="G11" s="207"/>
      <c r="H11" s="207"/>
      <c r="I11" s="125">
        <v>4</v>
      </c>
      <c r="J11" s="95"/>
      <c r="K11" s="95"/>
    </row>
    <row r="12" spans="1:11" ht="12.75">
      <c r="A12" s="207" t="s">
        <v>9</v>
      </c>
      <c r="B12" s="207"/>
      <c r="C12" s="207"/>
      <c r="D12" s="207"/>
      <c r="E12" s="207"/>
      <c r="F12" s="207"/>
      <c r="G12" s="207"/>
      <c r="H12" s="207"/>
      <c r="I12" s="125">
        <v>5</v>
      </c>
      <c r="J12" s="89">
        <v>6796816</v>
      </c>
      <c r="K12" s="95">
        <v>2958533</v>
      </c>
    </row>
    <row r="13" spans="1:11" ht="12.75">
      <c r="A13" s="207" t="s">
        <v>103</v>
      </c>
      <c r="B13" s="207"/>
      <c r="C13" s="207"/>
      <c r="D13" s="207"/>
      <c r="E13" s="207"/>
      <c r="F13" s="207"/>
      <c r="G13" s="207"/>
      <c r="H13" s="207"/>
      <c r="I13" s="125">
        <v>6</v>
      </c>
      <c r="J13" s="95"/>
      <c r="K13" s="95"/>
    </row>
    <row r="14" spans="1:11" ht="12.75">
      <c r="A14" s="207" t="s">
        <v>179</v>
      </c>
      <c r="B14" s="207"/>
      <c r="C14" s="207"/>
      <c r="D14" s="207"/>
      <c r="E14" s="207"/>
      <c r="F14" s="207"/>
      <c r="G14" s="207"/>
      <c r="H14" s="207"/>
      <c r="I14" s="125">
        <v>7</v>
      </c>
      <c r="J14" s="95"/>
      <c r="K14" s="95"/>
    </row>
    <row r="15" spans="1:11" ht="12.75">
      <c r="A15" s="207" t="s">
        <v>180</v>
      </c>
      <c r="B15" s="207"/>
      <c r="C15" s="207"/>
      <c r="D15" s="207"/>
      <c r="E15" s="207"/>
      <c r="F15" s="207"/>
      <c r="G15" s="207"/>
      <c r="H15" s="207"/>
      <c r="I15" s="125">
        <v>8</v>
      </c>
      <c r="J15" s="95"/>
      <c r="K15" s="95"/>
    </row>
    <row r="16" spans="1:11" ht="12.75">
      <c r="A16" s="207" t="s">
        <v>181</v>
      </c>
      <c r="B16" s="207"/>
      <c r="C16" s="207"/>
      <c r="D16" s="207"/>
      <c r="E16" s="207"/>
      <c r="F16" s="207"/>
      <c r="G16" s="207"/>
      <c r="H16" s="207"/>
      <c r="I16" s="125">
        <v>9</v>
      </c>
      <c r="J16" s="95"/>
      <c r="K16" s="95"/>
    </row>
    <row r="17" spans="1:11" ht="12.75">
      <c r="A17" s="207" t="s">
        <v>177</v>
      </c>
      <c r="B17" s="207"/>
      <c r="C17" s="207"/>
      <c r="D17" s="207"/>
      <c r="E17" s="207"/>
      <c r="F17" s="207"/>
      <c r="G17" s="207"/>
      <c r="H17" s="207"/>
      <c r="I17" s="125">
        <v>10</v>
      </c>
      <c r="J17" s="126">
        <v>751711415.2322445</v>
      </c>
      <c r="K17" s="126">
        <f>SUM(K18:K26)</f>
        <v>386839539</v>
      </c>
    </row>
    <row r="18" spans="1:11" ht="12.75">
      <c r="A18" s="207" t="s">
        <v>182</v>
      </c>
      <c r="B18" s="207"/>
      <c r="C18" s="207"/>
      <c r="D18" s="207"/>
      <c r="E18" s="207"/>
      <c r="F18" s="207"/>
      <c r="G18" s="207"/>
      <c r="H18" s="207"/>
      <c r="I18" s="125">
        <v>11</v>
      </c>
      <c r="J18" s="90">
        <v>185830699</v>
      </c>
      <c r="K18" s="95">
        <v>72089887</v>
      </c>
    </row>
    <row r="19" spans="1:13" ht="12.75">
      <c r="A19" s="207" t="s">
        <v>218</v>
      </c>
      <c r="B19" s="207"/>
      <c r="C19" s="207"/>
      <c r="D19" s="207"/>
      <c r="E19" s="207"/>
      <c r="F19" s="207"/>
      <c r="G19" s="207"/>
      <c r="H19" s="207"/>
      <c r="I19" s="125">
        <v>12</v>
      </c>
      <c r="J19" s="90">
        <v>506321129</v>
      </c>
      <c r="K19" s="95">
        <v>278514618</v>
      </c>
      <c r="M19" s="109"/>
    </row>
    <row r="20" spans="1:11" ht="12.75">
      <c r="A20" s="207" t="s">
        <v>183</v>
      </c>
      <c r="B20" s="207"/>
      <c r="C20" s="207"/>
      <c r="D20" s="207"/>
      <c r="E20" s="207"/>
      <c r="F20" s="207"/>
      <c r="G20" s="207"/>
      <c r="H20" s="207"/>
      <c r="I20" s="125">
        <v>13</v>
      </c>
      <c r="J20" s="90">
        <v>51493723</v>
      </c>
      <c r="K20" s="95">
        <v>32827279</v>
      </c>
    </row>
    <row r="21" spans="1:11" ht="12.75">
      <c r="A21" s="207" t="s">
        <v>21</v>
      </c>
      <c r="B21" s="207"/>
      <c r="C21" s="207"/>
      <c r="D21" s="207"/>
      <c r="E21" s="207"/>
      <c r="F21" s="207"/>
      <c r="G21" s="207"/>
      <c r="H21" s="207"/>
      <c r="I21" s="125">
        <v>14</v>
      </c>
      <c r="J21" s="90">
        <v>6991077</v>
      </c>
      <c r="K21" s="95">
        <v>3175707</v>
      </c>
    </row>
    <row r="22" spans="1:11" ht="12.75">
      <c r="A22" s="207" t="s">
        <v>22</v>
      </c>
      <c r="B22" s="207"/>
      <c r="C22" s="207"/>
      <c r="D22" s="207"/>
      <c r="E22" s="207"/>
      <c r="F22" s="207"/>
      <c r="G22" s="207"/>
      <c r="H22" s="207"/>
      <c r="I22" s="125">
        <v>15</v>
      </c>
      <c r="J22" s="89"/>
      <c r="K22" s="95">
        <v>0</v>
      </c>
    </row>
    <row r="23" spans="1:11" ht="12.75">
      <c r="A23" s="207" t="s">
        <v>63</v>
      </c>
      <c r="B23" s="207"/>
      <c r="C23" s="207"/>
      <c r="D23" s="207"/>
      <c r="E23" s="207"/>
      <c r="F23" s="207"/>
      <c r="G23" s="207"/>
      <c r="H23" s="207"/>
      <c r="I23" s="125">
        <v>16</v>
      </c>
      <c r="J23" s="89">
        <v>33657</v>
      </c>
      <c r="K23" s="95">
        <v>0</v>
      </c>
    </row>
    <row r="24" spans="1:11" ht="12.75">
      <c r="A24" s="207" t="s">
        <v>64</v>
      </c>
      <c r="B24" s="207"/>
      <c r="C24" s="207"/>
      <c r="D24" s="207"/>
      <c r="E24" s="207"/>
      <c r="F24" s="207"/>
      <c r="G24" s="207"/>
      <c r="H24" s="207"/>
      <c r="I24" s="125">
        <v>17</v>
      </c>
      <c r="J24" s="90">
        <v>809082</v>
      </c>
      <c r="K24" s="95">
        <v>0</v>
      </c>
    </row>
    <row r="25" spans="1:11" ht="12.75">
      <c r="A25" s="207" t="s">
        <v>65</v>
      </c>
      <c r="B25" s="207"/>
      <c r="C25" s="207"/>
      <c r="D25" s="207"/>
      <c r="E25" s="207"/>
      <c r="F25" s="207"/>
      <c r="G25" s="207"/>
      <c r="H25" s="207"/>
      <c r="I25" s="125">
        <v>18</v>
      </c>
      <c r="J25" s="90">
        <v>232048</v>
      </c>
      <c r="K25" s="95">
        <v>232048</v>
      </c>
    </row>
    <row r="26" spans="1:11" ht="12.75">
      <c r="A26" s="207" t="s">
        <v>66</v>
      </c>
      <c r="B26" s="207"/>
      <c r="C26" s="207"/>
      <c r="D26" s="207"/>
      <c r="E26" s="207"/>
      <c r="F26" s="207"/>
      <c r="G26" s="207"/>
      <c r="H26" s="207"/>
      <c r="I26" s="125">
        <v>19</v>
      </c>
      <c r="J26" s="95"/>
      <c r="K26" s="95">
        <v>0</v>
      </c>
    </row>
    <row r="27" spans="1:11" ht="12.75">
      <c r="A27" s="207" t="s">
        <v>164</v>
      </c>
      <c r="B27" s="207"/>
      <c r="C27" s="207"/>
      <c r="D27" s="207"/>
      <c r="E27" s="207"/>
      <c r="F27" s="207"/>
      <c r="G27" s="207"/>
      <c r="H27" s="207"/>
      <c r="I27" s="125">
        <v>20</v>
      </c>
      <c r="J27" s="126">
        <v>20136826</v>
      </c>
      <c r="K27" s="126">
        <f>SUM(K28:K35)</f>
        <v>6102949</v>
      </c>
    </row>
    <row r="28" spans="1:11" ht="12.75">
      <c r="A28" s="207" t="s">
        <v>67</v>
      </c>
      <c r="B28" s="207"/>
      <c r="C28" s="207"/>
      <c r="D28" s="207"/>
      <c r="E28" s="207"/>
      <c r="F28" s="207"/>
      <c r="G28" s="207"/>
      <c r="H28" s="207"/>
      <c r="I28" s="125">
        <v>21</v>
      </c>
      <c r="J28" s="89">
        <v>14822645</v>
      </c>
      <c r="K28" s="95">
        <v>0</v>
      </c>
    </row>
    <row r="29" spans="1:11" ht="12.75">
      <c r="A29" s="207" t="s">
        <v>68</v>
      </c>
      <c r="B29" s="207"/>
      <c r="C29" s="207"/>
      <c r="D29" s="207"/>
      <c r="E29" s="207"/>
      <c r="F29" s="207"/>
      <c r="G29" s="207"/>
      <c r="H29" s="207"/>
      <c r="I29" s="125">
        <v>22</v>
      </c>
      <c r="J29" s="89"/>
      <c r="K29" s="95">
        <v>0</v>
      </c>
    </row>
    <row r="30" spans="1:11" ht="12.75">
      <c r="A30" s="207" t="s">
        <v>69</v>
      </c>
      <c r="B30" s="207"/>
      <c r="C30" s="207"/>
      <c r="D30" s="207"/>
      <c r="E30" s="207"/>
      <c r="F30" s="207"/>
      <c r="G30" s="207"/>
      <c r="H30" s="207"/>
      <c r="I30" s="125">
        <v>23</v>
      </c>
      <c r="J30" s="90">
        <v>165900</v>
      </c>
      <c r="K30" s="95">
        <v>165900</v>
      </c>
    </row>
    <row r="31" spans="1:11" ht="12.75">
      <c r="A31" s="207" t="s">
        <v>74</v>
      </c>
      <c r="B31" s="207"/>
      <c r="C31" s="207"/>
      <c r="D31" s="207"/>
      <c r="E31" s="207"/>
      <c r="F31" s="207"/>
      <c r="G31" s="207"/>
      <c r="H31" s="207"/>
      <c r="I31" s="125">
        <v>24</v>
      </c>
      <c r="J31" s="89"/>
      <c r="K31" s="95">
        <v>0</v>
      </c>
    </row>
    <row r="32" spans="1:11" ht="12.75">
      <c r="A32" s="207" t="s">
        <v>75</v>
      </c>
      <c r="B32" s="207"/>
      <c r="C32" s="207"/>
      <c r="D32" s="207"/>
      <c r="E32" s="207"/>
      <c r="F32" s="207"/>
      <c r="G32" s="207"/>
      <c r="H32" s="207"/>
      <c r="I32" s="125">
        <v>25</v>
      </c>
      <c r="J32" s="89"/>
      <c r="K32" s="95"/>
    </row>
    <row r="33" spans="1:11" ht="12.75">
      <c r="A33" s="207" t="s">
        <v>76</v>
      </c>
      <c r="B33" s="207"/>
      <c r="C33" s="207"/>
      <c r="D33" s="207"/>
      <c r="E33" s="207"/>
      <c r="F33" s="207"/>
      <c r="G33" s="207"/>
      <c r="H33" s="207"/>
      <c r="I33" s="125">
        <v>26</v>
      </c>
      <c r="J33" s="89">
        <v>782828</v>
      </c>
      <c r="K33" s="95">
        <v>1571596</v>
      </c>
    </row>
    <row r="34" spans="1:11" ht="12.75">
      <c r="A34" s="207" t="s">
        <v>70</v>
      </c>
      <c r="B34" s="207"/>
      <c r="C34" s="207"/>
      <c r="D34" s="207"/>
      <c r="E34" s="207"/>
      <c r="F34" s="207"/>
      <c r="G34" s="207"/>
      <c r="H34" s="207"/>
      <c r="I34" s="125">
        <v>27</v>
      </c>
      <c r="J34" s="89">
        <v>4365453</v>
      </c>
      <c r="K34" s="95">
        <v>4365453</v>
      </c>
    </row>
    <row r="35" spans="1:11" ht="12.75">
      <c r="A35" s="207" t="s">
        <v>156</v>
      </c>
      <c r="B35" s="207"/>
      <c r="C35" s="207"/>
      <c r="D35" s="207"/>
      <c r="E35" s="207"/>
      <c r="F35" s="207"/>
      <c r="G35" s="207"/>
      <c r="H35" s="207"/>
      <c r="I35" s="125">
        <v>28</v>
      </c>
      <c r="J35" s="89"/>
      <c r="K35" s="95"/>
    </row>
    <row r="36" spans="1:11" ht="12.75">
      <c r="A36" s="207" t="s">
        <v>157</v>
      </c>
      <c r="B36" s="207"/>
      <c r="C36" s="207"/>
      <c r="D36" s="207"/>
      <c r="E36" s="207"/>
      <c r="F36" s="207"/>
      <c r="G36" s="207"/>
      <c r="H36" s="207"/>
      <c r="I36" s="125">
        <v>29</v>
      </c>
      <c r="J36" s="126">
        <v>3133676</v>
      </c>
      <c r="K36" s="126">
        <f>SUM(K37:K39)</f>
        <v>3091734</v>
      </c>
    </row>
    <row r="37" spans="1:11" ht="12.75">
      <c r="A37" s="207" t="s">
        <v>71</v>
      </c>
      <c r="B37" s="207"/>
      <c r="C37" s="207"/>
      <c r="D37" s="207"/>
      <c r="E37" s="207"/>
      <c r="F37" s="207"/>
      <c r="G37" s="207"/>
      <c r="H37" s="207"/>
      <c r="I37" s="125">
        <v>30</v>
      </c>
      <c r="J37" s="89"/>
      <c r="K37" s="95"/>
    </row>
    <row r="38" spans="1:11" ht="12.75">
      <c r="A38" s="207" t="s">
        <v>72</v>
      </c>
      <c r="B38" s="207"/>
      <c r="C38" s="207"/>
      <c r="D38" s="207"/>
      <c r="E38" s="207"/>
      <c r="F38" s="207"/>
      <c r="G38" s="207"/>
      <c r="H38" s="207"/>
      <c r="I38" s="125">
        <v>31</v>
      </c>
      <c r="J38" s="89"/>
      <c r="K38" s="95"/>
    </row>
    <row r="39" spans="1:11" ht="12.75">
      <c r="A39" s="207" t="s">
        <v>73</v>
      </c>
      <c r="B39" s="207"/>
      <c r="C39" s="207"/>
      <c r="D39" s="207"/>
      <c r="E39" s="207"/>
      <c r="F39" s="207"/>
      <c r="G39" s="207"/>
      <c r="H39" s="207"/>
      <c r="I39" s="125">
        <v>32</v>
      </c>
      <c r="J39" s="89">
        <v>3133676</v>
      </c>
      <c r="K39" s="95">
        <v>3091734</v>
      </c>
    </row>
    <row r="40" spans="1:11" ht="12.75">
      <c r="A40" s="207" t="s">
        <v>158</v>
      </c>
      <c r="B40" s="207"/>
      <c r="C40" s="207"/>
      <c r="D40" s="207"/>
      <c r="E40" s="207"/>
      <c r="F40" s="207"/>
      <c r="G40" s="207"/>
      <c r="H40" s="207"/>
      <c r="I40" s="125">
        <v>33</v>
      </c>
      <c r="J40" s="91"/>
      <c r="K40" s="95"/>
    </row>
    <row r="41" spans="1:11" ht="12.75">
      <c r="A41" s="225" t="s">
        <v>211</v>
      </c>
      <c r="B41" s="225"/>
      <c r="C41" s="225"/>
      <c r="D41" s="225"/>
      <c r="E41" s="225"/>
      <c r="F41" s="225"/>
      <c r="G41" s="225"/>
      <c r="H41" s="225"/>
      <c r="I41" s="125">
        <v>34</v>
      </c>
      <c r="J41" s="130">
        <v>92868090.77628008</v>
      </c>
      <c r="K41" s="130">
        <f>K42+K50+K57+K65</f>
        <v>196810432.22</v>
      </c>
    </row>
    <row r="42" spans="1:11" ht="12.75">
      <c r="A42" s="207" t="s">
        <v>92</v>
      </c>
      <c r="B42" s="207"/>
      <c r="C42" s="207"/>
      <c r="D42" s="207"/>
      <c r="E42" s="207"/>
      <c r="F42" s="207"/>
      <c r="G42" s="207"/>
      <c r="H42" s="207"/>
      <c r="I42" s="125">
        <v>35</v>
      </c>
      <c r="J42" s="126">
        <v>44339904.937716</v>
      </c>
      <c r="K42" s="126">
        <f>SUM(K43:K49)</f>
        <v>31197205.22</v>
      </c>
    </row>
    <row r="43" spans="1:11" ht="12.75">
      <c r="A43" s="207" t="s">
        <v>107</v>
      </c>
      <c r="B43" s="207"/>
      <c r="C43" s="207"/>
      <c r="D43" s="207"/>
      <c r="E43" s="207"/>
      <c r="F43" s="207"/>
      <c r="G43" s="207"/>
      <c r="H43" s="207"/>
      <c r="I43" s="125">
        <v>36</v>
      </c>
      <c r="J43" s="92">
        <v>14782748</v>
      </c>
      <c r="K43" s="95">
        <v>14976475</v>
      </c>
    </row>
    <row r="44" spans="1:11" ht="12.75">
      <c r="A44" s="207" t="s">
        <v>108</v>
      </c>
      <c r="B44" s="207"/>
      <c r="C44" s="207"/>
      <c r="D44" s="207"/>
      <c r="E44" s="207"/>
      <c r="F44" s="207"/>
      <c r="G44" s="207"/>
      <c r="H44" s="207"/>
      <c r="I44" s="125">
        <v>37</v>
      </c>
      <c r="J44" s="90">
        <v>1112161</v>
      </c>
      <c r="K44" s="95">
        <v>1048169</v>
      </c>
    </row>
    <row r="45" spans="1:11" ht="12.75">
      <c r="A45" s="207" t="s">
        <v>77</v>
      </c>
      <c r="B45" s="207"/>
      <c r="C45" s="207"/>
      <c r="D45" s="207"/>
      <c r="E45" s="207"/>
      <c r="F45" s="207"/>
      <c r="G45" s="207"/>
      <c r="H45" s="207"/>
      <c r="I45" s="125">
        <v>38</v>
      </c>
      <c r="J45" s="90">
        <v>12466999</v>
      </c>
      <c r="K45" s="95">
        <v>8722627</v>
      </c>
    </row>
    <row r="46" spans="1:11" ht="12.75">
      <c r="A46" s="207" t="s">
        <v>78</v>
      </c>
      <c r="B46" s="207"/>
      <c r="C46" s="207"/>
      <c r="D46" s="207"/>
      <c r="E46" s="207"/>
      <c r="F46" s="207"/>
      <c r="G46" s="207"/>
      <c r="H46" s="207"/>
      <c r="I46" s="125">
        <v>39</v>
      </c>
      <c r="J46" s="90">
        <v>15443736.650923999</v>
      </c>
      <c r="K46" s="95">
        <v>5241885.22</v>
      </c>
    </row>
    <row r="47" spans="1:11" ht="12.75">
      <c r="A47" s="207" t="s">
        <v>79</v>
      </c>
      <c r="B47" s="207"/>
      <c r="C47" s="207"/>
      <c r="D47" s="207"/>
      <c r="E47" s="207"/>
      <c r="F47" s="207"/>
      <c r="G47" s="207"/>
      <c r="H47" s="207"/>
      <c r="I47" s="125">
        <v>40</v>
      </c>
      <c r="J47" s="90">
        <v>534260.286792</v>
      </c>
      <c r="K47" s="95">
        <v>1208049</v>
      </c>
    </row>
    <row r="48" spans="1:11" ht="12.75">
      <c r="A48" s="207" t="s">
        <v>80</v>
      </c>
      <c r="B48" s="207"/>
      <c r="C48" s="207"/>
      <c r="D48" s="207"/>
      <c r="E48" s="207"/>
      <c r="F48" s="207"/>
      <c r="G48" s="207"/>
      <c r="H48" s="207"/>
      <c r="I48" s="125">
        <v>41</v>
      </c>
      <c r="J48" s="90"/>
      <c r="K48" s="95"/>
    </row>
    <row r="49" spans="1:11" ht="12.75">
      <c r="A49" s="207" t="s">
        <v>81</v>
      </c>
      <c r="B49" s="207"/>
      <c r="C49" s="207"/>
      <c r="D49" s="207"/>
      <c r="E49" s="207"/>
      <c r="F49" s="207"/>
      <c r="G49" s="207"/>
      <c r="H49" s="207"/>
      <c r="I49" s="125">
        <v>42</v>
      </c>
      <c r="J49" s="95"/>
      <c r="K49" s="95"/>
    </row>
    <row r="50" spans="1:11" ht="12.75">
      <c r="A50" s="207" t="s">
        <v>93</v>
      </c>
      <c r="B50" s="207"/>
      <c r="C50" s="207"/>
      <c r="D50" s="207"/>
      <c r="E50" s="207"/>
      <c r="F50" s="207"/>
      <c r="G50" s="207"/>
      <c r="H50" s="207"/>
      <c r="I50" s="125">
        <v>43</v>
      </c>
      <c r="J50" s="126">
        <v>40675077.83856408</v>
      </c>
      <c r="K50" s="126">
        <f>SUM(K51:K56)</f>
        <v>156590204</v>
      </c>
    </row>
    <row r="51" spans="1:11" ht="12.75">
      <c r="A51" s="207" t="s">
        <v>171</v>
      </c>
      <c r="B51" s="207"/>
      <c r="C51" s="207"/>
      <c r="D51" s="207"/>
      <c r="E51" s="207"/>
      <c r="F51" s="207"/>
      <c r="G51" s="207"/>
      <c r="H51" s="207"/>
      <c r="I51" s="125">
        <v>44</v>
      </c>
      <c r="J51" s="90"/>
      <c r="K51" s="95"/>
    </row>
    <row r="52" spans="1:11" ht="12.75">
      <c r="A52" s="207" t="s">
        <v>172</v>
      </c>
      <c r="B52" s="207"/>
      <c r="C52" s="207"/>
      <c r="D52" s="207"/>
      <c r="E52" s="207"/>
      <c r="F52" s="207"/>
      <c r="G52" s="207"/>
      <c r="H52" s="207"/>
      <c r="I52" s="125">
        <v>45</v>
      </c>
      <c r="J52" s="90">
        <v>21927121</v>
      </c>
      <c r="K52" s="95">
        <v>142231806</v>
      </c>
    </row>
    <row r="53" spans="1:11" ht="12.75">
      <c r="A53" s="207" t="s">
        <v>173</v>
      </c>
      <c r="B53" s="207"/>
      <c r="C53" s="207"/>
      <c r="D53" s="207"/>
      <c r="E53" s="207"/>
      <c r="F53" s="207"/>
      <c r="G53" s="207"/>
      <c r="H53" s="207"/>
      <c r="I53" s="125">
        <v>46</v>
      </c>
      <c r="J53" s="90"/>
      <c r="K53" s="95">
        <v>0</v>
      </c>
    </row>
    <row r="54" spans="1:11" ht="12.75">
      <c r="A54" s="207" t="s">
        <v>174</v>
      </c>
      <c r="B54" s="207"/>
      <c r="C54" s="207"/>
      <c r="D54" s="207"/>
      <c r="E54" s="207"/>
      <c r="F54" s="207"/>
      <c r="G54" s="207"/>
      <c r="H54" s="207"/>
      <c r="I54" s="125">
        <v>47</v>
      </c>
      <c r="J54" s="90">
        <v>241460</v>
      </c>
      <c r="K54" s="95">
        <v>152992</v>
      </c>
    </row>
    <row r="55" spans="1:11" ht="12.75">
      <c r="A55" s="207" t="s">
        <v>5</v>
      </c>
      <c r="B55" s="207"/>
      <c r="C55" s="207"/>
      <c r="D55" s="207"/>
      <c r="E55" s="207"/>
      <c r="F55" s="207"/>
      <c r="G55" s="207"/>
      <c r="H55" s="207"/>
      <c r="I55" s="125">
        <v>48</v>
      </c>
      <c r="J55" s="90">
        <v>17920808</v>
      </c>
      <c r="K55" s="95">
        <v>13845500</v>
      </c>
    </row>
    <row r="56" spans="1:11" ht="12.75">
      <c r="A56" s="207" t="s">
        <v>6</v>
      </c>
      <c r="B56" s="207"/>
      <c r="C56" s="207"/>
      <c r="D56" s="207"/>
      <c r="E56" s="207"/>
      <c r="F56" s="207"/>
      <c r="G56" s="207"/>
      <c r="H56" s="207"/>
      <c r="I56" s="125">
        <v>49</v>
      </c>
      <c r="J56" s="90">
        <v>585689</v>
      </c>
      <c r="K56" s="95">
        <v>359906</v>
      </c>
    </row>
    <row r="57" spans="1:11" ht="12.75">
      <c r="A57" s="207" t="s">
        <v>94</v>
      </c>
      <c r="B57" s="207"/>
      <c r="C57" s="207"/>
      <c r="D57" s="207"/>
      <c r="E57" s="207"/>
      <c r="F57" s="207"/>
      <c r="G57" s="207"/>
      <c r="H57" s="207"/>
      <c r="I57" s="125">
        <v>50</v>
      </c>
      <c r="J57" s="126">
        <v>2729327</v>
      </c>
      <c r="K57" s="126">
        <f>SUM(K58:K64)</f>
        <v>2815461</v>
      </c>
    </row>
    <row r="58" spans="1:11" ht="12.75">
      <c r="A58" s="207" t="s">
        <v>67</v>
      </c>
      <c r="B58" s="207"/>
      <c r="C58" s="207"/>
      <c r="D58" s="207"/>
      <c r="E58" s="207"/>
      <c r="F58" s="207"/>
      <c r="G58" s="207"/>
      <c r="H58" s="207"/>
      <c r="I58" s="125">
        <v>51</v>
      </c>
      <c r="J58" s="89"/>
      <c r="K58" s="95">
        <v>0</v>
      </c>
    </row>
    <row r="59" spans="1:11" ht="12.75">
      <c r="A59" s="207" t="s">
        <v>68</v>
      </c>
      <c r="B59" s="207"/>
      <c r="C59" s="207"/>
      <c r="D59" s="207"/>
      <c r="E59" s="207"/>
      <c r="F59" s="207"/>
      <c r="G59" s="207"/>
      <c r="H59" s="207"/>
      <c r="I59" s="125">
        <v>52</v>
      </c>
      <c r="J59" s="89"/>
      <c r="K59" s="95">
        <v>0</v>
      </c>
    </row>
    <row r="60" spans="1:11" ht="12.75">
      <c r="A60" s="207" t="s">
        <v>213</v>
      </c>
      <c r="B60" s="207"/>
      <c r="C60" s="207"/>
      <c r="D60" s="207"/>
      <c r="E60" s="207"/>
      <c r="F60" s="207"/>
      <c r="G60" s="207"/>
      <c r="H60" s="207"/>
      <c r="I60" s="125">
        <v>53</v>
      </c>
      <c r="J60" s="89"/>
      <c r="K60" s="95">
        <v>0</v>
      </c>
    </row>
    <row r="61" spans="1:11" ht="12.75">
      <c r="A61" s="207" t="s">
        <v>74</v>
      </c>
      <c r="B61" s="207"/>
      <c r="C61" s="207"/>
      <c r="D61" s="207"/>
      <c r="E61" s="207"/>
      <c r="F61" s="207"/>
      <c r="G61" s="207"/>
      <c r="H61" s="207"/>
      <c r="I61" s="125">
        <v>54</v>
      </c>
      <c r="J61" s="90">
        <v>1099112</v>
      </c>
      <c r="K61" s="95"/>
    </row>
    <row r="62" spans="1:11" ht="12.75">
      <c r="A62" s="207" t="s">
        <v>75</v>
      </c>
      <c r="B62" s="207"/>
      <c r="C62" s="207"/>
      <c r="D62" s="207"/>
      <c r="E62" s="207"/>
      <c r="F62" s="207"/>
      <c r="G62" s="207"/>
      <c r="H62" s="207"/>
      <c r="I62" s="125">
        <v>55</v>
      </c>
      <c r="J62" s="89">
        <v>1630215</v>
      </c>
      <c r="K62" s="95">
        <v>2246624</v>
      </c>
    </row>
    <row r="63" spans="1:11" ht="12.75">
      <c r="A63" s="207" t="s">
        <v>76</v>
      </c>
      <c r="B63" s="207"/>
      <c r="C63" s="207"/>
      <c r="D63" s="207"/>
      <c r="E63" s="207"/>
      <c r="F63" s="207"/>
      <c r="G63" s="207"/>
      <c r="H63" s="207"/>
      <c r="I63" s="125">
        <v>56</v>
      </c>
      <c r="J63" s="89"/>
      <c r="K63" s="95">
        <v>568837</v>
      </c>
    </row>
    <row r="64" spans="1:11" ht="12.75">
      <c r="A64" s="207" t="s">
        <v>40</v>
      </c>
      <c r="B64" s="207"/>
      <c r="C64" s="207"/>
      <c r="D64" s="207"/>
      <c r="E64" s="207"/>
      <c r="F64" s="207"/>
      <c r="G64" s="207"/>
      <c r="H64" s="207"/>
      <c r="I64" s="125">
        <v>57</v>
      </c>
      <c r="J64" s="90"/>
      <c r="K64" s="95">
        <v>0</v>
      </c>
    </row>
    <row r="65" spans="1:11" ht="12.75">
      <c r="A65" s="207" t="s">
        <v>178</v>
      </c>
      <c r="B65" s="207"/>
      <c r="C65" s="207"/>
      <c r="D65" s="207"/>
      <c r="E65" s="207"/>
      <c r="F65" s="207"/>
      <c r="G65" s="207"/>
      <c r="H65" s="207"/>
      <c r="I65" s="125">
        <v>58</v>
      </c>
      <c r="J65" s="92">
        <v>5123781</v>
      </c>
      <c r="K65" s="95">
        <v>6207562</v>
      </c>
    </row>
    <row r="66" spans="1:11" ht="12.75">
      <c r="A66" s="225" t="s">
        <v>47</v>
      </c>
      <c r="B66" s="225"/>
      <c r="C66" s="225"/>
      <c r="D66" s="225"/>
      <c r="E66" s="225"/>
      <c r="F66" s="225"/>
      <c r="G66" s="225"/>
      <c r="H66" s="225"/>
      <c r="I66" s="125">
        <v>59</v>
      </c>
      <c r="J66" s="129">
        <v>1727943</v>
      </c>
      <c r="K66" s="129">
        <v>147242</v>
      </c>
    </row>
    <row r="67" spans="1:11" ht="12.75">
      <c r="A67" s="225" t="s">
        <v>212</v>
      </c>
      <c r="B67" s="225"/>
      <c r="C67" s="225"/>
      <c r="D67" s="225"/>
      <c r="E67" s="225"/>
      <c r="F67" s="225"/>
      <c r="G67" s="225"/>
      <c r="H67" s="225"/>
      <c r="I67" s="125">
        <v>60</v>
      </c>
      <c r="J67" s="130">
        <v>876374767.0085245</v>
      </c>
      <c r="K67" s="130">
        <f>K8+K9+K41+K66</f>
        <v>595950429.22</v>
      </c>
    </row>
    <row r="68" spans="1:11" ht="12.75">
      <c r="A68" s="225" t="s">
        <v>82</v>
      </c>
      <c r="B68" s="225"/>
      <c r="C68" s="225"/>
      <c r="D68" s="225"/>
      <c r="E68" s="225"/>
      <c r="F68" s="225"/>
      <c r="G68" s="225"/>
      <c r="H68" s="225"/>
      <c r="I68" s="125">
        <v>61</v>
      </c>
      <c r="J68" s="129">
        <v>16125523</v>
      </c>
      <c r="K68" s="129">
        <v>5302817</v>
      </c>
    </row>
    <row r="69" spans="1:11" ht="12.75">
      <c r="A69" s="226" t="s">
        <v>49</v>
      </c>
      <c r="B69" s="227"/>
      <c r="C69" s="227"/>
      <c r="D69" s="227"/>
      <c r="E69" s="227"/>
      <c r="F69" s="227"/>
      <c r="G69" s="227"/>
      <c r="H69" s="227"/>
      <c r="I69" s="227"/>
      <c r="J69" s="227"/>
      <c r="K69" s="228"/>
    </row>
    <row r="70" spans="1:11" ht="12.75">
      <c r="A70" s="225" t="s">
        <v>165</v>
      </c>
      <c r="B70" s="225"/>
      <c r="C70" s="225"/>
      <c r="D70" s="225"/>
      <c r="E70" s="225"/>
      <c r="F70" s="225"/>
      <c r="G70" s="225"/>
      <c r="H70" s="225"/>
      <c r="I70" s="125">
        <v>62</v>
      </c>
      <c r="J70" s="130">
        <v>181976069</v>
      </c>
      <c r="K70" s="130">
        <f>K71+K72+K73+K79+K80+K83+K86</f>
        <v>258513910</v>
      </c>
    </row>
    <row r="71" spans="1:11" ht="12.75">
      <c r="A71" s="207" t="s">
        <v>121</v>
      </c>
      <c r="B71" s="207"/>
      <c r="C71" s="207"/>
      <c r="D71" s="207"/>
      <c r="E71" s="207"/>
      <c r="F71" s="207"/>
      <c r="G71" s="207"/>
      <c r="H71" s="207"/>
      <c r="I71" s="125">
        <v>63</v>
      </c>
      <c r="J71" s="93">
        <v>96040350</v>
      </c>
      <c r="K71" s="93">
        <v>96040350</v>
      </c>
    </row>
    <row r="72" spans="1:11" ht="12.75">
      <c r="A72" s="207" t="s">
        <v>122</v>
      </c>
      <c r="B72" s="207"/>
      <c r="C72" s="207"/>
      <c r="D72" s="207"/>
      <c r="E72" s="207"/>
      <c r="F72" s="207"/>
      <c r="G72" s="207"/>
      <c r="H72" s="207"/>
      <c r="I72" s="125">
        <v>64</v>
      </c>
      <c r="J72" s="93"/>
      <c r="K72" s="95"/>
    </row>
    <row r="73" spans="1:11" ht="12.75">
      <c r="A73" s="207" t="s">
        <v>123</v>
      </c>
      <c r="B73" s="207"/>
      <c r="C73" s="207"/>
      <c r="D73" s="207"/>
      <c r="E73" s="207"/>
      <c r="F73" s="207"/>
      <c r="G73" s="207"/>
      <c r="H73" s="207"/>
      <c r="I73" s="125">
        <v>65</v>
      </c>
      <c r="J73" s="126">
        <v>475381</v>
      </c>
      <c r="K73" s="126">
        <f>K74+K75-K76+K77+K78</f>
        <v>1058316</v>
      </c>
    </row>
    <row r="74" spans="1:11" ht="12.75">
      <c r="A74" s="207" t="s">
        <v>124</v>
      </c>
      <c r="B74" s="207"/>
      <c r="C74" s="207"/>
      <c r="D74" s="207"/>
      <c r="E74" s="207"/>
      <c r="F74" s="207"/>
      <c r="G74" s="207"/>
      <c r="H74" s="207"/>
      <c r="I74" s="125">
        <v>66</v>
      </c>
      <c r="J74" s="89"/>
      <c r="K74" s="95">
        <v>0</v>
      </c>
    </row>
    <row r="75" spans="1:11" ht="12.75">
      <c r="A75" s="207" t="s">
        <v>125</v>
      </c>
      <c r="B75" s="207"/>
      <c r="C75" s="207"/>
      <c r="D75" s="207"/>
      <c r="E75" s="207"/>
      <c r="F75" s="207"/>
      <c r="G75" s="207"/>
      <c r="H75" s="207"/>
      <c r="I75" s="125">
        <v>67</v>
      </c>
      <c r="J75" s="89">
        <v>9182650</v>
      </c>
      <c r="K75" s="89">
        <v>9182650</v>
      </c>
    </row>
    <row r="76" spans="1:11" ht="12.75">
      <c r="A76" s="207" t="s">
        <v>113</v>
      </c>
      <c r="B76" s="207"/>
      <c r="C76" s="207"/>
      <c r="D76" s="207"/>
      <c r="E76" s="207"/>
      <c r="F76" s="207"/>
      <c r="G76" s="207"/>
      <c r="H76" s="207"/>
      <c r="I76" s="125">
        <v>68</v>
      </c>
      <c r="J76" s="89">
        <v>9182650</v>
      </c>
      <c r="K76" s="89">
        <v>9182650</v>
      </c>
    </row>
    <row r="77" spans="1:11" ht="12.75">
      <c r="A77" s="207" t="s">
        <v>114</v>
      </c>
      <c r="B77" s="207"/>
      <c r="C77" s="207"/>
      <c r="D77" s="207"/>
      <c r="E77" s="207"/>
      <c r="F77" s="207"/>
      <c r="G77" s="207"/>
      <c r="H77" s="207"/>
      <c r="I77" s="125">
        <v>69</v>
      </c>
      <c r="J77" s="89"/>
      <c r="K77" s="95">
        <v>0</v>
      </c>
    </row>
    <row r="78" spans="1:11" ht="12.75">
      <c r="A78" s="207" t="s">
        <v>115</v>
      </c>
      <c r="B78" s="207"/>
      <c r="C78" s="207"/>
      <c r="D78" s="207"/>
      <c r="E78" s="207"/>
      <c r="F78" s="207"/>
      <c r="G78" s="207"/>
      <c r="H78" s="207"/>
      <c r="I78" s="125">
        <v>70</v>
      </c>
      <c r="J78" s="94">
        <v>475381</v>
      </c>
      <c r="K78" s="95">
        <v>1058316</v>
      </c>
    </row>
    <row r="79" spans="1:11" ht="12.75">
      <c r="A79" s="207" t="s">
        <v>116</v>
      </c>
      <c r="B79" s="207"/>
      <c r="C79" s="207"/>
      <c r="D79" s="207"/>
      <c r="E79" s="207"/>
      <c r="F79" s="207"/>
      <c r="G79" s="207"/>
      <c r="H79" s="207"/>
      <c r="I79" s="125">
        <v>71</v>
      </c>
      <c r="J79" s="93">
        <v>273081818</v>
      </c>
      <c r="K79" s="95">
        <v>174015099</v>
      </c>
    </row>
    <row r="80" spans="1:11" ht="12.75">
      <c r="A80" s="207" t="s">
        <v>209</v>
      </c>
      <c r="B80" s="207"/>
      <c r="C80" s="207"/>
      <c r="D80" s="207"/>
      <c r="E80" s="207"/>
      <c r="F80" s="207"/>
      <c r="G80" s="207"/>
      <c r="H80" s="207"/>
      <c r="I80" s="125">
        <v>72</v>
      </c>
      <c r="J80" s="126">
        <v>-45942412</v>
      </c>
      <c r="K80" s="126">
        <f>K81-K82</f>
        <v>-76269190</v>
      </c>
    </row>
    <row r="81" spans="1:11" ht="12.75">
      <c r="A81" s="229" t="s">
        <v>142</v>
      </c>
      <c r="B81" s="229"/>
      <c r="C81" s="229"/>
      <c r="D81" s="229"/>
      <c r="E81" s="229"/>
      <c r="F81" s="229"/>
      <c r="G81" s="229"/>
      <c r="H81" s="229"/>
      <c r="I81" s="125">
        <v>73</v>
      </c>
      <c r="J81" s="95"/>
      <c r="K81" s="95"/>
    </row>
    <row r="82" spans="1:11" ht="12.75">
      <c r="A82" s="229" t="s">
        <v>143</v>
      </c>
      <c r="B82" s="229"/>
      <c r="C82" s="229"/>
      <c r="D82" s="229"/>
      <c r="E82" s="229"/>
      <c r="F82" s="229"/>
      <c r="G82" s="229"/>
      <c r="H82" s="229"/>
      <c r="I82" s="125">
        <v>74</v>
      </c>
      <c r="J82" s="95">
        <v>45942412</v>
      </c>
      <c r="K82" s="95">
        <v>76269190</v>
      </c>
    </row>
    <row r="83" spans="1:11" ht="12.75">
      <c r="A83" s="207" t="s">
        <v>210</v>
      </c>
      <c r="B83" s="207"/>
      <c r="C83" s="207"/>
      <c r="D83" s="207"/>
      <c r="E83" s="207"/>
      <c r="F83" s="207"/>
      <c r="G83" s="207"/>
      <c r="H83" s="207"/>
      <c r="I83" s="125">
        <v>75</v>
      </c>
      <c r="J83" s="126">
        <v>-141679068</v>
      </c>
      <c r="K83" s="126">
        <f>K84-K85</f>
        <v>63669335</v>
      </c>
    </row>
    <row r="84" spans="1:11" ht="12.75">
      <c r="A84" s="229" t="s">
        <v>144</v>
      </c>
      <c r="B84" s="229"/>
      <c r="C84" s="229"/>
      <c r="D84" s="229"/>
      <c r="E84" s="229"/>
      <c r="F84" s="229"/>
      <c r="G84" s="229"/>
      <c r="H84" s="229"/>
      <c r="I84" s="125">
        <v>76</v>
      </c>
      <c r="J84" s="95"/>
      <c r="K84" s="95">
        <v>63669335</v>
      </c>
    </row>
    <row r="85" spans="1:11" ht="12.75">
      <c r="A85" s="229" t="s">
        <v>145</v>
      </c>
      <c r="B85" s="229"/>
      <c r="C85" s="229"/>
      <c r="D85" s="229"/>
      <c r="E85" s="229"/>
      <c r="F85" s="229"/>
      <c r="G85" s="229"/>
      <c r="H85" s="229"/>
      <c r="I85" s="125">
        <v>77</v>
      </c>
      <c r="J85" s="94">
        <v>141679068</v>
      </c>
      <c r="K85" s="95"/>
    </row>
    <row r="86" spans="1:11" ht="12.75">
      <c r="A86" s="207" t="s">
        <v>146</v>
      </c>
      <c r="B86" s="207"/>
      <c r="C86" s="207"/>
      <c r="D86" s="207"/>
      <c r="E86" s="207"/>
      <c r="F86" s="207"/>
      <c r="G86" s="207"/>
      <c r="H86" s="207"/>
      <c r="I86" s="125">
        <v>78</v>
      </c>
      <c r="J86" s="95"/>
      <c r="K86" s="95"/>
    </row>
    <row r="87" spans="1:11" ht="12.75">
      <c r="A87" s="225" t="s">
        <v>13</v>
      </c>
      <c r="B87" s="225"/>
      <c r="C87" s="225"/>
      <c r="D87" s="225"/>
      <c r="E87" s="225"/>
      <c r="F87" s="225"/>
      <c r="G87" s="225"/>
      <c r="H87" s="225"/>
      <c r="I87" s="125">
        <v>79</v>
      </c>
      <c r="J87" s="130">
        <v>86622</v>
      </c>
      <c r="K87" s="130">
        <f>SUM(K88:K90)</f>
        <v>9086622</v>
      </c>
    </row>
    <row r="88" spans="1:11" ht="12.75">
      <c r="A88" s="207" t="s">
        <v>109</v>
      </c>
      <c r="B88" s="207"/>
      <c r="C88" s="207"/>
      <c r="D88" s="207"/>
      <c r="E88" s="207"/>
      <c r="F88" s="207"/>
      <c r="G88" s="207"/>
      <c r="H88" s="207"/>
      <c r="I88" s="125">
        <v>80</v>
      </c>
      <c r="J88" s="95"/>
      <c r="K88" s="95">
        <v>9000000</v>
      </c>
    </row>
    <row r="89" spans="1:11" ht="12.75">
      <c r="A89" s="207" t="s">
        <v>110</v>
      </c>
      <c r="B89" s="207"/>
      <c r="C89" s="207"/>
      <c r="D89" s="207"/>
      <c r="E89" s="207"/>
      <c r="F89" s="207"/>
      <c r="G89" s="207"/>
      <c r="H89" s="207"/>
      <c r="I89" s="125">
        <v>81</v>
      </c>
      <c r="J89" s="95"/>
      <c r="K89" s="95">
        <v>0</v>
      </c>
    </row>
    <row r="90" spans="1:11" ht="12.75">
      <c r="A90" s="207" t="s">
        <v>111</v>
      </c>
      <c r="B90" s="207"/>
      <c r="C90" s="207"/>
      <c r="D90" s="207"/>
      <c r="E90" s="207"/>
      <c r="F90" s="207"/>
      <c r="G90" s="207"/>
      <c r="H90" s="207"/>
      <c r="I90" s="125">
        <v>82</v>
      </c>
      <c r="J90" s="94">
        <v>86622</v>
      </c>
      <c r="K90" s="95">
        <v>86622</v>
      </c>
    </row>
    <row r="91" spans="1:11" ht="12.75">
      <c r="A91" s="225" t="s">
        <v>14</v>
      </c>
      <c r="B91" s="225"/>
      <c r="C91" s="225"/>
      <c r="D91" s="225"/>
      <c r="E91" s="225"/>
      <c r="F91" s="225"/>
      <c r="G91" s="225"/>
      <c r="H91" s="225"/>
      <c r="I91" s="125">
        <v>83</v>
      </c>
      <c r="J91" s="130">
        <v>174631076</v>
      </c>
      <c r="K91" s="130">
        <f>SUM(K92:K100)</f>
        <v>80419665</v>
      </c>
    </row>
    <row r="92" spans="1:11" ht="12.75">
      <c r="A92" s="207" t="s">
        <v>112</v>
      </c>
      <c r="B92" s="207"/>
      <c r="C92" s="207"/>
      <c r="D92" s="207"/>
      <c r="E92" s="207"/>
      <c r="F92" s="207"/>
      <c r="G92" s="207"/>
      <c r="H92" s="207"/>
      <c r="I92" s="125">
        <v>84</v>
      </c>
      <c r="J92" s="89"/>
      <c r="K92" s="95">
        <v>0</v>
      </c>
    </row>
    <row r="93" spans="1:11" ht="12.75">
      <c r="A93" s="207" t="s">
        <v>214</v>
      </c>
      <c r="B93" s="207"/>
      <c r="C93" s="207"/>
      <c r="D93" s="207"/>
      <c r="E93" s="207"/>
      <c r="F93" s="207"/>
      <c r="G93" s="207"/>
      <c r="H93" s="207"/>
      <c r="I93" s="125">
        <v>85</v>
      </c>
      <c r="J93" s="95">
        <v>3388461</v>
      </c>
      <c r="K93" s="95">
        <v>100000</v>
      </c>
    </row>
    <row r="94" spans="1:11" ht="12.75">
      <c r="A94" s="207" t="s">
        <v>0</v>
      </c>
      <c r="B94" s="207"/>
      <c r="C94" s="207"/>
      <c r="D94" s="207"/>
      <c r="E94" s="207"/>
      <c r="F94" s="207"/>
      <c r="G94" s="207"/>
      <c r="H94" s="207"/>
      <c r="I94" s="125">
        <v>86</v>
      </c>
      <c r="J94" s="94">
        <v>102895660</v>
      </c>
      <c r="K94" s="95">
        <v>1524123</v>
      </c>
    </row>
    <row r="95" spans="1:11" ht="12.75">
      <c r="A95" s="207" t="s">
        <v>215</v>
      </c>
      <c r="B95" s="207"/>
      <c r="C95" s="207"/>
      <c r="D95" s="207"/>
      <c r="E95" s="207"/>
      <c r="F95" s="207"/>
      <c r="G95" s="207"/>
      <c r="H95" s="207"/>
      <c r="I95" s="125">
        <v>87</v>
      </c>
      <c r="J95" s="94"/>
      <c r="K95" s="95">
        <v>0</v>
      </c>
    </row>
    <row r="96" spans="1:11" ht="12.75">
      <c r="A96" s="207" t="s">
        <v>216</v>
      </c>
      <c r="B96" s="207"/>
      <c r="C96" s="207"/>
      <c r="D96" s="207"/>
      <c r="E96" s="207"/>
      <c r="F96" s="207"/>
      <c r="G96" s="207"/>
      <c r="H96" s="207"/>
      <c r="I96" s="125">
        <v>88</v>
      </c>
      <c r="J96" s="94">
        <v>76500</v>
      </c>
      <c r="K96" s="95">
        <v>33452807</v>
      </c>
    </row>
    <row r="97" spans="1:11" ht="12.75">
      <c r="A97" s="207" t="s">
        <v>217</v>
      </c>
      <c r="B97" s="207"/>
      <c r="C97" s="207"/>
      <c r="D97" s="207"/>
      <c r="E97" s="207"/>
      <c r="F97" s="207"/>
      <c r="G97" s="207"/>
      <c r="H97" s="207"/>
      <c r="I97" s="125">
        <v>89</v>
      </c>
      <c r="J97" s="96"/>
      <c r="K97" s="95">
        <v>0</v>
      </c>
    </row>
    <row r="98" spans="1:11" ht="12.75">
      <c r="A98" s="207" t="s">
        <v>85</v>
      </c>
      <c r="B98" s="207"/>
      <c r="C98" s="207"/>
      <c r="D98" s="207"/>
      <c r="E98" s="207"/>
      <c r="F98" s="207"/>
      <c r="G98" s="207"/>
      <c r="H98" s="207"/>
      <c r="I98" s="125">
        <v>90</v>
      </c>
      <c r="J98" s="96"/>
      <c r="K98" s="95">
        <v>0</v>
      </c>
    </row>
    <row r="99" spans="1:11" ht="12.75">
      <c r="A99" s="207" t="s">
        <v>83</v>
      </c>
      <c r="B99" s="207"/>
      <c r="C99" s="207"/>
      <c r="D99" s="207"/>
      <c r="E99" s="207"/>
      <c r="F99" s="207"/>
      <c r="G99" s="207"/>
      <c r="H99" s="207"/>
      <c r="I99" s="125">
        <v>91</v>
      </c>
      <c r="J99" s="93"/>
      <c r="K99" s="95">
        <v>1838960</v>
      </c>
    </row>
    <row r="100" spans="1:11" ht="12.75">
      <c r="A100" s="207" t="s">
        <v>84</v>
      </c>
      <c r="B100" s="207"/>
      <c r="C100" s="207"/>
      <c r="D100" s="207"/>
      <c r="E100" s="207"/>
      <c r="F100" s="207"/>
      <c r="G100" s="207"/>
      <c r="H100" s="207"/>
      <c r="I100" s="125">
        <v>92</v>
      </c>
      <c r="J100" s="93">
        <v>68270455</v>
      </c>
      <c r="K100" s="95">
        <v>43503775</v>
      </c>
    </row>
    <row r="101" spans="1:11" ht="12.75">
      <c r="A101" s="225" t="s">
        <v>15</v>
      </c>
      <c r="B101" s="225"/>
      <c r="C101" s="225"/>
      <c r="D101" s="225"/>
      <c r="E101" s="225"/>
      <c r="F101" s="225"/>
      <c r="G101" s="225"/>
      <c r="H101" s="225"/>
      <c r="I101" s="125">
        <v>93</v>
      </c>
      <c r="J101" s="130">
        <v>518792298</v>
      </c>
      <c r="K101" s="130">
        <f>SUM(K102:K113)</f>
        <v>247038449</v>
      </c>
    </row>
    <row r="102" spans="1:11" ht="12.75">
      <c r="A102" s="207" t="s">
        <v>112</v>
      </c>
      <c r="B102" s="207"/>
      <c r="C102" s="207"/>
      <c r="D102" s="207"/>
      <c r="E102" s="207"/>
      <c r="F102" s="207"/>
      <c r="G102" s="207"/>
      <c r="H102" s="207"/>
      <c r="I102" s="125">
        <v>94</v>
      </c>
      <c r="J102" s="89">
        <v>17714</v>
      </c>
      <c r="K102" s="95">
        <v>6400515</v>
      </c>
    </row>
    <row r="103" spans="1:11" ht="12.75">
      <c r="A103" s="207" t="s">
        <v>214</v>
      </c>
      <c r="B103" s="207"/>
      <c r="C103" s="207"/>
      <c r="D103" s="207"/>
      <c r="E103" s="207"/>
      <c r="F103" s="207"/>
      <c r="G103" s="207"/>
      <c r="H103" s="207"/>
      <c r="I103" s="125">
        <v>95</v>
      </c>
      <c r="J103" s="94">
        <v>6896145</v>
      </c>
      <c r="K103" s="95">
        <v>263531</v>
      </c>
    </row>
    <row r="104" spans="1:11" ht="12.75">
      <c r="A104" s="207" t="s">
        <v>0</v>
      </c>
      <c r="B104" s="207"/>
      <c r="C104" s="207"/>
      <c r="D104" s="207"/>
      <c r="E104" s="207"/>
      <c r="F104" s="207"/>
      <c r="G104" s="207"/>
      <c r="H104" s="207"/>
      <c r="I104" s="125">
        <v>96</v>
      </c>
      <c r="J104" s="94">
        <v>181130167</v>
      </c>
      <c r="K104" s="95">
        <v>133752313</v>
      </c>
    </row>
    <row r="105" spans="1:11" ht="12.75">
      <c r="A105" s="207" t="s">
        <v>215</v>
      </c>
      <c r="B105" s="207"/>
      <c r="C105" s="207"/>
      <c r="D105" s="207"/>
      <c r="E105" s="207"/>
      <c r="F105" s="207"/>
      <c r="G105" s="207"/>
      <c r="H105" s="207"/>
      <c r="I105" s="125">
        <v>97</v>
      </c>
      <c r="J105" s="94">
        <v>1920580</v>
      </c>
      <c r="K105" s="95">
        <v>2055546</v>
      </c>
    </row>
    <row r="106" spans="1:11" ht="12.75">
      <c r="A106" s="207" t="s">
        <v>216</v>
      </c>
      <c r="B106" s="207"/>
      <c r="C106" s="207"/>
      <c r="D106" s="207"/>
      <c r="E106" s="207"/>
      <c r="F106" s="207"/>
      <c r="G106" s="207"/>
      <c r="H106" s="207"/>
      <c r="I106" s="125">
        <v>98</v>
      </c>
      <c r="J106" s="94">
        <v>102563036</v>
      </c>
      <c r="K106" s="95">
        <v>49909213</v>
      </c>
    </row>
    <row r="107" spans="1:11" ht="12.75">
      <c r="A107" s="207" t="s">
        <v>217</v>
      </c>
      <c r="B107" s="207"/>
      <c r="C107" s="207"/>
      <c r="D107" s="207"/>
      <c r="E107" s="207"/>
      <c r="F107" s="207"/>
      <c r="G107" s="207"/>
      <c r="H107" s="207"/>
      <c r="I107" s="125">
        <v>99</v>
      </c>
      <c r="J107" s="96"/>
      <c r="K107" s="95">
        <v>0</v>
      </c>
    </row>
    <row r="108" spans="1:11" ht="12.75">
      <c r="A108" s="207" t="s">
        <v>85</v>
      </c>
      <c r="B108" s="207"/>
      <c r="C108" s="207"/>
      <c r="D108" s="207"/>
      <c r="E108" s="207"/>
      <c r="F108" s="207"/>
      <c r="G108" s="207"/>
      <c r="H108" s="207"/>
      <c r="I108" s="125">
        <v>100</v>
      </c>
      <c r="J108" s="94"/>
      <c r="K108" s="95"/>
    </row>
    <row r="109" spans="1:11" ht="12.75">
      <c r="A109" s="207" t="s">
        <v>86</v>
      </c>
      <c r="B109" s="207"/>
      <c r="C109" s="207"/>
      <c r="D109" s="207"/>
      <c r="E109" s="207"/>
      <c r="F109" s="207"/>
      <c r="G109" s="207"/>
      <c r="H109" s="207"/>
      <c r="I109" s="125">
        <v>101</v>
      </c>
      <c r="J109" s="94">
        <v>21494231</v>
      </c>
      <c r="K109" s="95">
        <v>18837596</v>
      </c>
    </row>
    <row r="110" spans="1:11" ht="12.75">
      <c r="A110" s="207" t="s">
        <v>87</v>
      </c>
      <c r="B110" s="207"/>
      <c r="C110" s="207"/>
      <c r="D110" s="207"/>
      <c r="E110" s="207"/>
      <c r="F110" s="207"/>
      <c r="G110" s="207"/>
      <c r="H110" s="207"/>
      <c r="I110" s="125">
        <v>102</v>
      </c>
      <c r="J110" s="94">
        <v>190212916</v>
      </c>
      <c r="K110" s="95">
        <v>15490320</v>
      </c>
    </row>
    <row r="111" spans="1:11" ht="12.75">
      <c r="A111" s="207" t="s">
        <v>90</v>
      </c>
      <c r="B111" s="207"/>
      <c r="C111" s="207"/>
      <c r="D111" s="207"/>
      <c r="E111" s="207"/>
      <c r="F111" s="207"/>
      <c r="G111" s="207"/>
      <c r="H111" s="207"/>
      <c r="I111" s="125">
        <v>103</v>
      </c>
      <c r="J111" s="94"/>
      <c r="K111" s="95">
        <v>0</v>
      </c>
    </row>
    <row r="112" spans="1:11" ht="12.75">
      <c r="A112" s="207" t="s">
        <v>88</v>
      </c>
      <c r="B112" s="207"/>
      <c r="C112" s="207"/>
      <c r="D112" s="207"/>
      <c r="E112" s="207"/>
      <c r="F112" s="207"/>
      <c r="G112" s="207"/>
      <c r="H112" s="207"/>
      <c r="I112" s="125">
        <v>104</v>
      </c>
      <c r="J112" s="94"/>
      <c r="K112" s="95">
        <v>0</v>
      </c>
    </row>
    <row r="113" spans="1:11" ht="12.75">
      <c r="A113" s="207" t="s">
        <v>89</v>
      </c>
      <c r="B113" s="207"/>
      <c r="C113" s="207"/>
      <c r="D113" s="207"/>
      <c r="E113" s="207"/>
      <c r="F113" s="207"/>
      <c r="G113" s="207"/>
      <c r="H113" s="207"/>
      <c r="I113" s="125">
        <v>105</v>
      </c>
      <c r="J113" s="94">
        <v>14557509</v>
      </c>
      <c r="K113" s="95">
        <v>20329415</v>
      </c>
    </row>
    <row r="114" spans="1:11" ht="12.75">
      <c r="A114" s="225" t="s">
        <v>1</v>
      </c>
      <c r="B114" s="225"/>
      <c r="C114" s="225"/>
      <c r="D114" s="225"/>
      <c r="E114" s="225"/>
      <c r="F114" s="225"/>
      <c r="G114" s="225"/>
      <c r="H114" s="225"/>
      <c r="I114" s="125">
        <v>106</v>
      </c>
      <c r="J114" s="131">
        <v>888702</v>
      </c>
      <c r="K114" s="129">
        <v>891783</v>
      </c>
    </row>
    <row r="115" spans="1:11" ht="12.75">
      <c r="A115" s="225" t="s">
        <v>19</v>
      </c>
      <c r="B115" s="225"/>
      <c r="C115" s="225"/>
      <c r="D115" s="225"/>
      <c r="E115" s="225"/>
      <c r="F115" s="225"/>
      <c r="G115" s="225"/>
      <c r="H115" s="225"/>
      <c r="I115" s="125">
        <v>107</v>
      </c>
      <c r="J115" s="130">
        <v>876374767</v>
      </c>
      <c r="K115" s="130">
        <f>K70+K87+K91+K101+K114</f>
        <v>595950429</v>
      </c>
    </row>
    <row r="116" spans="1:11" ht="12.75">
      <c r="A116" s="225" t="s">
        <v>48</v>
      </c>
      <c r="B116" s="225"/>
      <c r="C116" s="225"/>
      <c r="D116" s="225"/>
      <c r="E116" s="225"/>
      <c r="F116" s="225"/>
      <c r="G116" s="225"/>
      <c r="H116" s="225"/>
      <c r="I116" s="125">
        <v>108</v>
      </c>
      <c r="J116" s="129">
        <v>16125523</v>
      </c>
      <c r="K116" s="129">
        <v>5302817</v>
      </c>
    </row>
    <row r="117" spans="1:11" ht="12.75">
      <c r="A117" s="226" t="s">
        <v>251</v>
      </c>
      <c r="B117" s="232"/>
      <c r="C117" s="232"/>
      <c r="D117" s="232"/>
      <c r="E117" s="232"/>
      <c r="F117" s="232"/>
      <c r="G117" s="232"/>
      <c r="H117" s="232"/>
      <c r="I117" s="233"/>
      <c r="J117" s="233"/>
      <c r="K117" s="234"/>
    </row>
    <row r="118" spans="1:11" ht="12.75">
      <c r="A118" s="235" t="s">
        <v>159</v>
      </c>
      <c r="B118" s="236"/>
      <c r="C118" s="236"/>
      <c r="D118" s="236"/>
      <c r="E118" s="236"/>
      <c r="F118" s="236"/>
      <c r="G118" s="236"/>
      <c r="H118" s="236"/>
      <c r="I118" s="237"/>
      <c r="J118" s="237"/>
      <c r="K118" s="238"/>
    </row>
    <row r="119" spans="1:11" ht="12.75">
      <c r="A119" s="207" t="s">
        <v>3</v>
      </c>
      <c r="B119" s="207"/>
      <c r="C119" s="207"/>
      <c r="D119" s="207"/>
      <c r="E119" s="207"/>
      <c r="F119" s="207"/>
      <c r="G119" s="207"/>
      <c r="H119" s="207"/>
      <c r="I119" s="125">
        <v>109</v>
      </c>
      <c r="J119" s="95">
        <v>181976069</v>
      </c>
      <c r="K119" s="95">
        <f>K70</f>
        <v>258513910</v>
      </c>
    </row>
    <row r="120" spans="1:11" ht="12.75">
      <c r="A120" s="207" t="s">
        <v>4</v>
      </c>
      <c r="B120" s="207"/>
      <c r="C120" s="207"/>
      <c r="D120" s="207"/>
      <c r="E120" s="207"/>
      <c r="F120" s="207"/>
      <c r="G120" s="207"/>
      <c r="H120" s="207"/>
      <c r="I120" s="125">
        <v>110</v>
      </c>
      <c r="J120" s="95"/>
      <c r="K120" s="95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30" t="s">
        <v>91</v>
      </c>
      <c r="B122" s="231"/>
      <c r="C122" s="231"/>
      <c r="D122" s="231"/>
      <c r="E122" s="231"/>
      <c r="F122" s="231"/>
      <c r="G122" s="231"/>
      <c r="H122" s="231"/>
      <c r="I122" s="231"/>
      <c r="J122" s="231"/>
      <c r="K122" s="231"/>
    </row>
    <row r="123" spans="1:11" ht="12.75">
      <c r="A123" s="230"/>
      <c r="B123" s="231"/>
      <c r="C123" s="231"/>
      <c r="D123" s="231"/>
      <c r="E123" s="231"/>
      <c r="F123" s="231"/>
      <c r="G123" s="231"/>
      <c r="H123" s="231"/>
      <c r="I123" s="231"/>
      <c r="J123" s="231"/>
      <c r="K123" s="231"/>
    </row>
    <row r="124" ht="12.75">
      <c r="K124" s="109"/>
    </row>
  </sheetData>
  <sheetProtection/>
  <mergeCells count="123">
    <mergeCell ref="A123:K123"/>
    <mergeCell ref="A116:H116"/>
    <mergeCell ref="A117:K117"/>
    <mergeCell ref="A118:K118"/>
    <mergeCell ref="A119:H119"/>
    <mergeCell ref="A120:H120"/>
    <mergeCell ref="A122:K122"/>
    <mergeCell ref="A110:H110"/>
    <mergeCell ref="A111:H111"/>
    <mergeCell ref="A104:H104"/>
    <mergeCell ref="A105:H105"/>
    <mergeCell ref="A106:H106"/>
    <mergeCell ref="A107:H107"/>
    <mergeCell ref="A112:H112"/>
    <mergeCell ref="A114:H114"/>
    <mergeCell ref="A115:H115"/>
    <mergeCell ref="A100:H100"/>
    <mergeCell ref="A101:H101"/>
    <mergeCell ref="A102:H102"/>
    <mergeCell ref="A103:H103"/>
    <mergeCell ref="A113:H113"/>
    <mergeCell ref="A108:H108"/>
    <mergeCell ref="A109:H109"/>
    <mergeCell ref="A88:H88"/>
    <mergeCell ref="A89:H89"/>
    <mergeCell ref="A94:H94"/>
    <mergeCell ref="A95:H95"/>
    <mergeCell ref="A96:H96"/>
    <mergeCell ref="A97:H97"/>
    <mergeCell ref="A90:H90"/>
    <mergeCell ref="A91:H91"/>
    <mergeCell ref="A92:H92"/>
    <mergeCell ref="A93:H93"/>
    <mergeCell ref="A82:H82"/>
    <mergeCell ref="A83:H83"/>
    <mergeCell ref="A80:H80"/>
    <mergeCell ref="A81:H81"/>
    <mergeCell ref="A98:H98"/>
    <mergeCell ref="A99:H99"/>
    <mergeCell ref="A84:H84"/>
    <mergeCell ref="A85:H85"/>
    <mergeCell ref="A86:H86"/>
    <mergeCell ref="A87:H87"/>
    <mergeCell ref="A76:H76"/>
    <mergeCell ref="A77:H77"/>
    <mergeCell ref="A74:H74"/>
    <mergeCell ref="A75:H75"/>
    <mergeCell ref="A78:H78"/>
    <mergeCell ref="A79:H79"/>
    <mergeCell ref="A66:H66"/>
    <mergeCell ref="A67:H67"/>
    <mergeCell ref="A70:H70"/>
    <mergeCell ref="A71:H71"/>
    <mergeCell ref="A72:H72"/>
    <mergeCell ref="A73:H73"/>
    <mergeCell ref="A68:H68"/>
    <mergeCell ref="A69:K69"/>
    <mergeCell ref="A62:H62"/>
    <mergeCell ref="A63:H63"/>
    <mergeCell ref="A64:H64"/>
    <mergeCell ref="A65:H65"/>
    <mergeCell ref="A56:H56"/>
    <mergeCell ref="A57:H57"/>
    <mergeCell ref="A48:H48"/>
    <mergeCell ref="A49:H49"/>
    <mergeCell ref="A52:H52"/>
    <mergeCell ref="A53:H53"/>
    <mergeCell ref="A54:H54"/>
    <mergeCell ref="A55:H55"/>
    <mergeCell ref="A50:H50"/>
    <mergeCell ref="A51:H51"/>
    <mergeCell ref="A36:H36"/>
    <mergeCell ref="A37:H37"/>
    <mergeCell ref="A58:H58"/>
    <mergeCell ref="A59:H59"/>
    <mergeCell ref="A60:H60"/>
    <mergeCell ref="A61:H61"/>
    <mergeCell ref="A38:H38"/>
    <mergeCell ref="A39:H39"/>
    <mergeCell ref="A40:H40"/>
    <mergeCell ref="A41:H41"/>
    <mergeCell ref="A44:H44"/>
    <mergeCell ref="A45:H45"/>
    <mergeCell ref="A46:H46"/>
    <mergeCell ref="A47:H47"/>
    <mergeCell ref="A42:H42"/>
    <mergeCell ref="A43:H43"/>
    <mergeCell ref="A28:H28"/>
    <mergeCell ref="A29:H29"/>
    <mergeCell ref="A30:H30"/>
    <mergeCell ref="A31:H31"/>
    <mergeCell ref="A34:H34"/>
    <mergeCell ref="A35:H35"/>
    <mergeCell ref="A32:H32"/>
    <mergeCell ref="A33:H33"/>
    <mergeCell ref="A16:H16"/>
    <mergeCell ref="A17:H17"/>
    <mergeCell ref="A20:H20"/>
    <mergeCell ref="A21:H21"/>
    <mergeCell ref="A22:H22"/>
    <mergeCell ref="A23:H23"/>
    <mergeCell ref="A18:H18"/>
    <mergeCell ref="A19:H19"/>
    <mergeCell ref="A26:H26"/>
    <mergeCell ref="A27:H27"/>
    <mergeCell ref="A8:H8"/>
    <mergeCell ref="A9:H9"/>
    <mergeCell ref="A24:H24"/>
    <mergeCell ref="A25:H25"/>
    <mergeCell ref="A12:H12"/>
    <mergeCell ref="A13:H13"/>
    <mergeCell ref="A14:H14"/>
    <mergeCell ref="A15:H15"/>
    <mergeCell ref="A10:H10"/>
    <mergeCell ref="A11:H11"/>
    <mergeCell ref="A1:J1"/>
    <mergeCell ref="K1:K2"/>
    <mergeCell ref="A2:J2"/>
    <mergeCell ref="A3:K3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67:J68 J108:J116 J80:K85 J75:J78 K8:K68 K73:K78 J38:J39 J41:J57 J60:J65 J103:J106 J73 K87:K116 J87:J91 J93:J96 J101 J8:J36">
      <formula1>0</formula1>
    </dataValidation>
  </dataValidation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scale="85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110" zoomScaleSheetLayoutView="110" zoomScalePageLayoutView="0" workbookViewId="0" topLeftCell="A1">
      <selection activeCell="A5" sqref="A5:H5"/>
    </sheetView>
  </sheetViews>
  <sheetFormatPr defaultColWidth="9.140625" defaultRowHeight="12.75"/>
  <cols>
    <col min="8" max="8" width="7.421875" style="0" customWidth="1"/>
    <col min="9" max="9" width="7.57421875" style="0" customWidth="1"/>
    <col min="10" max="10" width="11.57421875" style="0" customWidth="1"/>
    <col min="11" max="11" width="12.421875" style="0" customWidth="1"/>
    <col min="12" max="12" width="11.28125" style="0" bestFit="1" customWidth="1"/>
  </cols>
  <sheetData>
    <row r="1" spans="1:11" ht="12.75">
      <c r="A1" s="208" t="s">
        <v>132</v>
      </c>
      <c r="B1" s="209"/>
      <c r="C1" s="209"/>
      <c r="D1" s="209"/>
      <c r="E1" s="209"/>
      <c r="F1" s="209"/>
      <c r="G1" s="209"/>
      <c r="H1" s="209"/>
      <c r="I1" s="209"/>
      <c r="J1" s="209"/>
      <c r="K1" s="210"/>
    </row>
    <row r="2" spans="1:11" ht="12.75">
      <c r="A2" s="212" t="s">
        <v>305</v>
      </c>
      <c r="B2" s="213"/>
      <c r="C2" s="213"/>
      <c r="D2" s="213"/>
      <c r="E2" s="213"/>
      <c r="F2" s="213"/>
      <c r="G2" s="213"/>
      <c r="H2" s="213"/>
      <c r="I2" s="213"/>
      <c r="J2" s="213"/>
      <c r="K2" s="211"/>
    </row>
    <row r="3" spans="1:11" ht="12.75">
      <c r="A3" s="68"/>
      <c r="B3" s="69"/>
      <c r="C3" s="69"/>
      <c r="D3" s="69"/>
      <c r="E3" s="69"/>
      <c r="F3" s="69"/>
      <c r="G3" s="69"/>
      <c r="H3" s="69"/>
      <c r="I3" s="69"/>
      <c r="J3" s="69"/>
      <c r="K3" s="14"/>
    </row>
    <row r="4" spans="1:11" ht="12.75" customHeight="1">
      <c r="A4" s="215" t="s">
        <v>302</v>
      </c>
      <c r="B4" s="216"/>
      <c r="C4" s="216"/>
      <c r="D4" s="216"/>
      <c r="E4" s="216"/>
      <c r="F4" s="216"/>
      <c r="G4" s="216"/>
      <c r="H4" s="216"/>
      <c r="I4" s="216"/>
      <c r="J4" s="216"/>
      <c r="K4" s="217"/>
    </row>
    <row r="5" spans="1:11" ht="24" thickBot="1">
      <c r="A5" s="245" t="s">
        <v>50</v>
      </c>
      <c r="B5" s="245"/>
      <c r="C5" s="245"/>
      <c r="D5" s="245"/>
      <c r="E5" s="245"/>
      <c r="F5" s="245"/>
      <c r="G5" s="245"/>
      <c r="H5" s="245"/>
      <c r="I5" s="115" t="s">
        <v>252</v>
      </c>
      <c r="J5" s="117" t="s">
        <v>128</v>
      </c>
      <c r="K5" s="117" t="s">
        <v>129</v>
      </c>
    </row>
    <row r="6" spans="1:11" ht="12.75">
      <c r="A6" s="221">
        <v>1</v>
      </c>
      <c r="B6" s="221"/>
      <c r="C6" s="221"/>
      <c r="D6" s="221"/>
      <c r="E6" s="221"/>
      <c r="F6" s="221"/>
      <c r="G6" s="221"/>
      <c r="H6" s="221"/>
      <c r="I6" s="119">
        <v>2</v>
      </c>
      <c r="J6" s="118">
        <v>3</v>
      </c>
      <c r="K6" s="118">
        <v>4</v>
      </c>
    </row>
    <row r="7" spans="1:11" ht="12.75">
      <c r="A7" s="239" t="s">
        <v>20</v>
      </c>
      <c r="B7" s="240"/>
      <c r="C7" s="240"/>
      <c r="D7" s="240"/>
      <c r="E7" s="240"/>
      <c r="F7" s="240"/>
      <c r="G7" s="240"/>
      <c r="H7" s="241"/>
      <c r="I7" s="6">
        <v>111</v>
      </c>
      <c r="J7" s="16">
        <v>270851585</v>
      </c>
      <c r="K7" s="16">
        <f>SUM(K8:K9)</f>
        <v>390095358</v>
      </c>
    </row>
    <row r="8" spans="1:11" ht="12.75">
      <c r="A8" s="242" t="s">
        <v>130</v>
      </c>
      <c r="B8" s="243"/>
      <c r="C8" s="243"/>
      <c r="D8" s="243"/>
      <c r="E8" s="243"/>
      <c r="F8" s="243"/>
      <c r="G8" s="243"/>
      <c r="H8" s="244"/>
      <c r="I8" s="4">
        <v>112</v>
      </c>
      <c r="J8" s="12">
        <v>249190347</v>
      </c>
      <c r="K8" s="12">
        <v>170041657</v>
      </c>
    </row>
    <row r="9" spans="1:11" ht="12.75">
      <c r="A9" s="242" t="s">
        <v>95</v>
      </c>
      <c r="B9" s="243"/>
      <c r="C9" s="243"/>
      <c r="D9" s="243"/>
      <c r="E9" s="243"/>
      <c r="F9" s="243"/>
      <c r="G9" s="243"/>
      <c r="H9" s="244"/>
      <c r="I9" s="4">
        <v>113</v>
      </c>
      <c r="J9" s="12">
        <v>21661238</v>
      </c>
      <c r="K9" s="12">
        <v>220053701</v>
      </c>
    </row>
    <row r="10" spans="1:11" ht="12.75">
      <c r="A10" s="242" t="s">
        <v>7</v>
      </c>
      <c r="B10" s="243"/>
      <c r="C10" s="243"/>
      <c r="D10" s="243"/>
      <c r="E10" s="243"/>
      <c r="F10" s="243"/>
      <c r="G10" s="243"/>
      <c r="H10" s="244"/>
      <c r="I10" s="4">
        <v>114</v>
      </c>
      <c r="J10" s="11">
        <v>361198268</v>
      </c>
      <c r="K10" s="140">
        <f>K11+K12+K16+K20+K21+K22+K25+K26</f>
        <v>302296057</v>
      </c>
    </row>
    <row r="11" spans="1:11" ht="12.75">
      <c r="A11" s="242" t="s">
        <v>96</v>
      </c>
      <c r="B11" s="243"/>
      <c r="C11" s="243"/>
      <c r="D11" s="243"/>
      <c r="E11" s="243"/>
      <c r="F11" s="243"/>
      <c r="G11" s="243"/>
      <c r="H11" s="244"/>
      <c r="I11" s="4">
        <v>115</v>
      </c>
      <c r="J11" s="97">
        <v>5326140</v>
      </c>
      <c r="K11" s="12">
        <v>3390981</v>
      </c>
    </row>
    <row r="12" spans="1:11" ht="12.75">
      <c r="A12" s="242" t="s">
        <v>16</v>
      </c>
      <c r="B12" s="243"/>
      <c r="C12" s="243"/>
      <c r="D12" s="243"/>
      <c r="E12" s="243"/>
      <c r="F12" s="243"/>
      <c r="G12" s="243"/>
      <c r="H12" s="244"/>
      <c r="I12" s="4">
        <v>116</v>
      </c>
      <c r="J12" s="11">
        <v>145881713</v>
      </c>
      <c r="K12" s="140">
        <f>SUM(K13:K15)</f>
        <v>87193757</v>
      </c>
    </row>
    <row r="13" spans="1:11" ht="12.75">
      <c r="A13" s="246" t="s">
        <v>126</v>
      </c>
      <c r="B13" s="247"/>
      <c r="C13" s="247"/>
      <c r="D13" s="247"/>
      <c r="E13" s="247"/>
      <c r="F13" s="247"/>
      <c r="G13" s="247"/>
      <c r="H13" s="248"/>
      <c r="I13" s="4">
        <v>117</v>
      </c>
      <c r="J13" s="12">
        <v>46720944</v>
      </c>
      <c r="K13" s="12">
        <v>40094866</v>
      </c>
    </row>
    <row r="14" spans="1:11" ht="12.75">
      <c r="A14" s="246" t="s">
        <v>127</v>
      </c>
      <c r="B14" s="247"/>
      <c r="C14" s="247"/>
      <c r="D14" s="247"/>
      <c r="E14" s="247"/>
      <c r="F14" s="247"/>
      <c r="G14" s="247"/>
      <c r="H14" s="248"/>
      <c r="I14" s="4">
        <v>118</v>
      </c>
      <c r="J14" s="12">
        <v>72618811</v>
      </c>
      <c r="K14" s="138">
        <v>26866005</v>
      </c>
    </row>
    <row r="15" spans="1:11" ht="12.75">
      <c r="A15" s="246" t="s">
        <v>52</v>
      </c>
      <c r="B15" s="247"/>
      <c r="C15" s="247"/>
      <c r="D15" s="247"/>
      <c r="E15" s="247"/>
      <c r="F15" s="247"/>
      <c r="G15" s="247"/>
      <c r="H15" s="248"/>
      <c r="I15" s="4">
        <v>119</v>
      </c>
      <c r="J15" s="98">
        <v>26541958</v>
      </c>
      <c r="K15" s="141">
        <v>20232886</v>
      </c>
    </row>
    <row r="16" spans="1:11" ht="12.75">
      <c r="A16" s="242" t="s">
        <v>17</v>
      </c>
      <c r="B16" s="243"/>
      <c r="C16" s="243"/>
      <c r="D16" s="243"/>
      <c r="E16" s="243"/>
      <c r="F16" s="243"/>
      <c r="G16" s="243"/>
      <c r="H16" s="244"/>
      <c r="I16" s="4">
        <v>120</v>
      </c>
      <c r="J16" s="11">
        <v>109194770</v>
      </c>
      <c r="K16" s="140">
        <f>SUM(K17:K19)</f>
        <v>93665052</v>
      </c>
    </row>
    <row r="17" spans="1:11" ht="12.75">
      <c r="A17" s="246" t="s">
        <v>53</v>
      </c>
      <c r="B17" s="247"/>
      <c r="C17" s="247"/>
      <c r="D17" s="247"/>
      <c r="E17" s="247"/>
      <c r="F17" s="247"/>
      <c r="G17" s="247"/>
      <c r="H17" s="248"/>
      <c r="I17" s="4">
        <v>121</v>
      </c>
      <c r="J17" s="99">
        <v>72780507</v>
      </c>
      <c r="K17" s="12">
        <v>61814076</v>
      </c>
    </row>
    <row r="18" spans="1:11" ht="12.75">
      <c r="A18" s="246" t="s">
        <v>54</v>
      </c>
      <c r="B18" s="247"/>
      <c r="C18" s="247"/>
      <c r="D18" s="247"/>
      <c r="E18" s="247"/>
      <c r="F18" s="247"/>
      <c r="G18" s="247"/>
      <c r="H18" s="248"/>
      <c r="I18" s="4">
        <v>122</v>
      </c>
      <c r="J18" s="12">
        <v>21484751</v>
      </c>
      <c r="K18" s="12">
        <v>19445743</v>
      </c>
    </row>
    <row r="19" spans="1:11" ht="12.75">
      <c r="A19" s="246" t="s">
        <v>55</v>
      </c>
      <c r="B19" s="247"/>
      <c r="C19" s="247"/>
      <c r="D19" s="247"/>
      <c r="E19" s="247"/>
      <c r="F19" s="247"/>
      <c r="G19" s="247"/>
      <c r="H19" s="248"/>
      <c r="I19" s="4">
        <v>123</v>
      </c>
      <c r="J19" s="100">
        <v>14929512</v>
      </c>
      <c r="K19" s="12">
        <v>12405233</v>
      </c>
    </row>
    <row r="20" spans="1:11" ht="12.75">
      <c r="A20" s="242" t="s">
        <v>97</v>
      </c>
      <c r="B20" s="243"/>
      <c r="C20" s="243"/>
      <c r="D20" s="243"/>
      <c r="E20" s="243"/>
      <c r="F20" s="243"/>
      <c r="G20" s="243"/>
      <c r="H20" s="244"/>
      <c r="I20" s="4">
        <v>124</v>
      </c>
      <c r="J20" s="100">
        <v>16972726</v>
      </c>
      <c r="K20" s="12">
        <v>14833263</v>
      </c>
    </row>
    <row r="21" spans="1:11" ht="12.75">
      <c r="A21" s="242" t="s">
        <v>98</v>
      </c>
      <c r="B21" s="243"/>
      <c r="C21" s="243"/>
      <c r="D21" s="243"/>
      <c r="E21" s="243"/>
      <c r="F21" s="243"/>
      <c r="G21" s="243"/>
      <c r="H21" s="244"/>
      <c r="I21" s="4">
        <v>125</v>
      </c>
      <c r="J21" s="97">
        <v>30124300</v>
      </c>
      <c r="K21" s="12">
        <v>26124042</v>
      </c>
    </row>
    <row r="22" spans="1:11" ht="12.75">
      <c r="A22" s="242" t="s">
        <v>18</v>
      </c>
      <c r="B22" s="243"/>
      <c r="C22" s="243"/>
      <c r="D22" s="243"/>
      <c r="E22" s="243"/>
      <c r="F22" s="243"/>
      <c r="G22" s="243"/>
      <c r="H22" s="244"/>
      <c r="I22" s="4">
        <v>126</v>
      </c>
      <c r="J22" s="11">
        <v>36960778</v>
      </c>
      <c r="K22" s="11">
        <f>SUM(K23:K24)</f>
        <v>7669545</v>
      </c>
    </row>
    <row r="23" spans="1:11" ht="12.75">
      <c r="A23" s="246" t="s">
        <v>117</v>
      </c>
      <c r="B23" s="247"/>
      <c r="C23" s="247"/>
      <c r="D23" s="247"/>
      <c r="E23" s="247"/>
      <c r="F23" s="247"/>
      <c r="G23" s="247"/>
      <c r="H23" s="248"/>
      <c r="I23" s="4">
        <v>127</v>
      </c>
      <c r="J23" s="97">
        <v>183793</v>
      </c>
      <c r="K23" s="12">
        <v>1119947</v>
      </c>
    </row>
    <row r="24" spans="1:12" ht="12.75">
      <c r="A24" s="246" t="s">
        <v>118</v>
      </c>
      <c r="B24" s="247"/>
      <c r="C24" s="247"/>
      <c r="D24" s="247"/>
      <c r="E24" s="247"/>
      <c r="F24" s="247"/>
      <c r="G24" s="247"/>
      <c r="H24" s="248"/>
      <c r="I24" s="4">
        <v>128</v>
      </c>
      <c r="J24" s="97">
        <v>36776985</v>
      </c>
      <c r="K24" s="12">
        <v>6549598</v>
      </c>
      <c r="L24" s="109"/>
    </row>
    <row r="25" spans="1:11" ht="12.75">
      <c r="A25" s="242" t="s">
        <v>99</v>
      </c>
      <c r="B25" s="243"/>
      <c r="C25" s="243"/>
      <c r="D25" s="243"/>
      <c r="E25" s="243"/>
      <c r="F25" s="243"/>
      <c r="G25" s="243"/>
      <c r="H25" s="244"/>
      <c r="I25" s="4">
        <v>129</v>
      </c>
      <c r="J25" s="97"/>
      <c r="K25" s="12">
        <v>9000000</v>
      </c>
    </row>
    <row r="26" spans="1:12" ht="12.75">
      <c r="A26" s="242" t="s">
        <v>41</v>
      </c>
      <c r="B26" s="243"/>
      <c r="C26" s="243"/>
      <c r="D26" s="243"/>
      <c r="E26" s="243"/>
      <c r="F26" s="243"/>
      <c r="G26" s="243"/>
      <c r="H26" s="244"/>
      <c r="I26" s="4">
        <v>130</v>
      </c>
      <c r="J26" s="97">
        <v>16737841</v>
      </c>
      <c r="K26" s="12">
        <v>60419417</v>
      </c>
      <c r="L26" s="109"/>
    </row>
    <row r="27" spans="1:11" ht="12.75">
      <c r="A27" s="242" t="s">
        <v>184</v>
      </c>
      <c r="B27" s="243"/>
      <c r="C27" s="243"/>
      <c r="D27" s="243"/>
      <c r="E27" s="243"/>
      <c r="F27" s="243"/>
      <c r="G27" s="243"/>
      <c r="H27" s="244"/>
      <c r="I27" s="4">
        <v>131</v>
      </c>
      <c r="J27" s="11">
        <v>5344015</v>
      </c>
      <c r="K27" s="11">
        <f>SUM(K28:K32)</f>
        <v>1432247</v>
      </c>
    </row>
    <row r="28" spans="1:12" ht="21" customHeight="1">
      <c r="A28" s="242" t="s">
        <v>198</v>
      </c>
      <c r="B28" s="243"/>
      <c r="C28" s="243"/>
      <c r="D28" s="243"/>
      <c r="E28" s="243"/>
      <c r="F28" s="243"/>
      <c r="G28" s="243"/>
      <c r="H28" s="244"/>
      <c r="I28" s="4">
        <v>132</v>
      </c>
      <c r="J28" s="138"/>
      <c r="K28" s="138">
        <v>685238</v>
      </c>
      <c r="L28" s="109"/>
    </row>
    <row r="29" spans="1:11" ht="21" customHeight="1">
      <c r="A29" s="242" t="s">
        <v>133</v>
      </c>
      <c r="B29" s="243"/>
      <c r="C29" s="243"/>
      <c r="D29" s="243"/>
      <c r="E29" s="243"/>
      <c r="F29" s="243"/>
      <c r="G29" s="243"/>
      <c r="H29" s="244"/>
      <c r="I29" s="4">
        <v>133</v>
      </c>
      <c r="J29" s="139">
        <v>3431927</v>
      </c>
      <c r="K29" s="138">
        <v>736283</v>
      </c>
    </row>
    <row r="30" spans="1:11" ht="12.75">
      <c r="A30" s="242" t="s">
        <v>119</v>
      </c>
      <c r="B30" s="243"/>
      <c r="C30" s="243"/>
      <c r="D30" s="243"/>
      <c r="E30" s="243"/>
      <c r="F30" s="243"/>
      <c r="G30" s="243"/>
      <c r="H30" s="244"/>
      <c r="I30" s="4">
        <v>134</v>
      </c>
      <c r="J30" s="139"/>
      <c r="K30" s="138"/>
    </row>
    <row r="31" spans="1:11" ht="12.75">
      <c r="A31" s="242" t="s">
        <v>194</v>
      </c>
      <c r="B31" s="243"/>
      <c r="C31" s="243"/>
      <c r="D31" s="243"/>
      <c r="E31" s="243"/>
      <c r="F31" s="243"/>
      <c r="G31" s="243"/>
      <c r="H31" s="244"/>
      <c r="I31" s="4">
        <v>135</v>
      </c>
      <c r="J31" s="139"/>
      <c r="K31" s="138"/>
    </row>
    <row r="32" spans="1:11" ht="12.75">
      <c r="A32" s="242" t="s">
        <v>120</v>
      </c>
      <c r="B32" s="243"/>
      <c r="C32" s="243"/>
      <c r="D32" s="243"/>
      <c r="E32" s="243"/>
      <c r="F32" s="243"/>
      <c r="G32" s="243"/>
      <c r="H32" s="244"/>
      <c r="I32" s="4">
        <v>136</v>
      </c>
      <c r="J32" s="138">
        <v>1912088</v>
      </c>
      <c r="K32" s="138">
        <v>10726</v>
      </c>
    </row>
    <row r="33" spans="1:11" ht="12.75">
      <c r="A33" s="242" t="s">
        <v>185</v>
      </c>
      <c r="B33" s="243"/>
      <c r="C33" s="243"/>
      <c r="D33" s="243"/>
      <c r="E33" s="243"/>
      <c r="F33" s="243"/>
      <c r="G33" s="243"/>
      <c r="H33" s="244"/>
      <c r="I33" s="4">
        <v>137</v>
      </c>
      <c r="J33" s="11">
        <v>56251142</v>
      </c>
      <c r="K33" s="11">
        <f>SUM(K34:K37)</f>
        <v>25484489</v>
      </c>
    </row>
    <row r="34" spans="1:11" ht="12.75">
      <c r="A34" s="242" t="s">
        <v>57</v>
      </c>
      <c r="B34" s="243"/>
      <c r="C34" s="243"/>
      <c r="D34" s="243"/>
      <c r="E34" s="243"/>
      <c r="F34" s="243"/>
      <c r="G34" s="243"/>
      <c r="H34" s="244"/>
      <c r="I34" s="4">
        <v>138</v>
      </c>
      <c r="J34" s="139"/>
      <c r="K34" s="12">
        <v>695238</v>
      </c>
    </row>
    <row r="35" spans="1:11" ht="12.75">
      <c r="A35" s="242" t="s">
        <v>56</v>
      </c>
      <c r="B35" s="243"/>
      <c r="C35" s="243"/>
      <c r="D35" s="243"/>
      <c r="E35" s="243"/>
      <c r="F35" s="243"/>
      <c r="G35" s="243"/>
      <c r="H35" s="244"/>
      <c r="I35" s="4">
        <v>139</v>
      </c>
      <c r="J35" s="139">
        <v>54713304</v>
      </c>
      <c r="K35" s="12">
        <v>8368163</v>
      </c>
    </row>
    <row r="36" spans="1:11" ht="12.75">
      <c r="A36" s="242" t="s">
        <v>195</v>
      </c>
      <c r="B36" s="243"/>
      <c r="C36" s="243"/>
      <c r="D36" s="243"/>
      <c r="E36" s="243"/>
      <c r="F36" s="243"/>
      <c r="G36" s="243"/>
      <c r="H36" s="244"/>
      <c r="I36" s="4">
        <v>140</v>
      </c>
      <c r="J36" s="139"/>
      <c r="K36" s="12"/>
    </row>
    <row r="37" spans="1:11" ht="12.75">
      <c r="A37" s="242" t="s">
        <v>58</v>
      </c>
      <c r="B37" s="243"/>
      <c r="C37" s="243"/>
      <c r="D37" s="243"/>
      <c r="E37" s="243"/>
      <c r="F37" s="243"/>
      <c r="G37" s="243"/>
      <c r="H37" s="244"/>
      <c r="I37" s="4">
        <v>141</v>
      </c>
      <c r="J37" s="139">
        <v>1537838</v>
      </c>
      <c r="K37" s="12">
        <v>16421088</v>
      </c>
    </row>
    <row r="38" spans="1:11" ht="12.75">
      <c r="A38" s="242" t="s">
        <v>169</v>
      </c>
      <c r="B38" s="243"/>
      <c r="C38" s="243"/>
      <c r="D38" s="243"/>
      <c r="E38" s="243"/>
      <c r="F38" s="243"/>
      <c r="G38" s="243"/>
      <c r="H38" s="244"/>
      <c r="I38" s="4">
        <v>142</v>
      </c>
      <c r="J38" s="97"/>
      <c r="K38" s="12"/>
    </row>
    <row r="39" spans="1:11" ht="12.75">
      <c r="A39" s="242" t="s">
        <v>170</v>
      </c>
      <c r="B39" s="243"/>
      <c r="C39" s="243"/>
      <c r="D39" s="243"/>
      <c r="E39" s="243"/>
      <c r="F39" s="243"/>
      <c r="G39" s="243"/>
      <c r="H39" s="244"/>
      <c r="I39" s="4">
        <v>143</v>
      </c>
      <c r="J39" s="97"/>
      <c r="K39" s="12"/>
    </row>
    <row r="40" spans="1:11" ht="12.75">
      <c r="A40" s="242" t="s">
        <v>196</v>
      </c>
      <c r="B40" s="243"/>
      <c r="C40" s="243"/>
      <c r="D40" s="243"/>
      <c r="E40" s="243"/>
      <c r="F40" s="243"/>
      <c r="G40" s="243"/>
      <c r="H40" s="244"/>
      <c r="I40" s="4">
        <v>144</v>
      </c>
      <c r="J40" s="97"/>
      <c r="K40" s="12"/>
    </row>
    <row r="41" spans="1:11" ht="12.75">
      <c r="A41" s="242" t="s">
        <v>197</v>
      </c>
      <c r="B41" s="243"/>
      <c r="C41" s="243"/>
      <c r="D41" s="243"/>
      <c r="E41" s="243"/>
      <c r="F41" s="243"/>
      <c r="G41" s="243"/>
      <c r="H41" s="244"/>
      <c r="I41" s="4">
        <v>145</v>
      </c>
      <c r="J41" s="12"/>
      <c r="K41" s="12"/>
    </row>
    <row r="42" spans="1:11" ht="12.75">
      <c r="A42" s="242" t="s">
        <v>186</v>
      </c>
      <c r="B42" s="243"/>
      <c r="C42" s="243"/>
      <c r="D42" s="243"/>
      <c r="E42" s="243"/>
      <c r="F42" s="243"/>
      <c r="G42" s="243"/>
      <c r="H42" s="244"/>
      <c r="I42" s="4">
        <v>146</v>
      </c>
      <c r="J42" s="11">
        <v>276195600</v>
      </c>
      <c r="K42" s="11">
        <f>K7+K27+K38+K40</f>
        <v>391527605</v>
      </c>
    </row>
    <row r="43" spans="1:11" ht="12.75">
      <c r="A43" s="242" t="s">
        <v>187</v>
      </c>
      <c r="B43" s="243"/>
      <c r="C43" s="243"/>
      <c r="D43" s="243"/>
      <c r="E43" s="243"/>
      <c r="F43" s="243"/>
      <c r="G43" s="243"/>
      <c r="H43" s="244"/>
      <c r="I43" s="4">
        <v>147</v>
      </c>
      <c r="J43" s="11">
        <v>417449410</v>
      </c>
      <c r="K43" s="11">
        <f>K10+K33+K39+K41</f>
        <v>327780546</v>
      </c>
    </row>
    <row r="44" spans="1:11" ht="12.75">
      <c r="A44" s="242" t="s">
        <v>207</v>
      </c>
      <c r="B44" s="243"/>
      <c r="C44" s="243"/>
      <c r="D44" s="243"/>
      <c r="E44" s="243"/>
      <c r="F44" s="243"/>
      <c r="G44" s="243"/>
      <c r="H44" s="244"/>
      <c r="I44" s="4">
        <v>148</v>
      </c>
      <c r="J44" s="11">
        <v>-141253810</v>
      </c>
      <c r="K44" s="11">
        <f>K42-K43</f>
        <v>63747059</v>
      </c>
    </row>
    <row r="45" spans="1:11" ht="12.75">
      <c r="A45" s="249" t="s">
        <v>189</v>
      </c>
      <c r="B45" s="250"/>
      <c r="C45" s="250"/>
      <c r="D45" s="250"/>
      <c r="E45" s="250"/>
      <c r="F45" s="250"/>
      <c r="G45" s="250"/>
      <c r="H45" s="251"/>
      <c r="I45" s="4">
        <v>149</v>
      </c>
      <c r="J45" s="11">
        <v>0</v>
      </c>
      <c r="K45" s="11">
        <f>IF(K42&gt;K43,K42-K43,0)</f>
        <v>63747059</v>
      </c>
    </row>
    <row r="46" spans="1:11" ht="12.75">
      <c r="A46" s="249" t="s">
        <v>190</v>
      </c>
      <c r="B46" s="250"/>
      <c r="C46" s="250"/>
      <c r="D46" s="250"/>
      <c r="E46" s="250"/>
      <c r="F46" s="250"/>
      <c r="G46" s="250"/>
      <c r="H46" s="251"/>
      <c r="I46" s="4">
        <v>150</v>
      </c>
      <c r="J46" s="11">
        <v>141253810</v>
      </c>
      <c r="K46" s="11">
        <f>IF(K43&gt;K42,K43-K42,0)</f>
        <v>0</v>
      </c>
    </row>
    <row r="47" spans="1:11" ht="12.75">
      <c r="A47" s="242" t="s">
        <v>188</v>
      </c>
      <c r="B47" s="243"/>
      <c r="C47" s="243"/>
      <c r="D47" s="243"/>
      <c r="E47" s="243"/>
      <c r="F47" s="243"/>
      <c r="G47" s="243"/>
      <c r="H47" s="244"/>
      <c r="I47" s="4">
        <v>151</v>
      </c>
      <c r="J47" s="97">
        <v>425258</v>
      </c>
      <c r="K47" s="12">
        <v>77724</v>
      </c>
    </row>
    <row r="48" spans="1:11" ht="12.75">
      <c r="A48" s="242" t="s">
        <v>208</v>
      </c>
      <c r="B48" s="243"/>
      <c r="C48" s="243"/>
      <c r="D48" s="243"/>
      <c r="E48" s="243"/>
      <c r="F48" s="243"/>
      <c r="G48" s="243"/>
      <c r="H48" s="244"/>
      <c r="I48" s="4">
        <v>152</v>
      </c>
      <c r="J48" s="11">
        <v>-141679068</v>
      </c>
      <c r="K48" s="11">
        <f>K44-K47</f>
        <v>63669335</v>
      </c>
    </row>
    <row r="49" spans="1:11" ht="12.75">
      <c r="A49" s="249" t="s">
        <v>166</v>
      </c>
      <c r="B49" s="250"/>
      <c r="C49" s="250"/>
      <c r="D49" s="250"/>
      <c r="E49" s="250"/>
      <c r="F49" s="250"/>
      <c r="G49" s="250"/>
      <c r="H49" s="251"/>
      <c r="I49" s="4">
        <v>153</v>
      </c>
      <c r="J49" s="11">
        <v>0</v>
      </c>
      <c r="K49" s="11">
        <f>IF(K48&gt;0,K48,0)</f>
        <v>63669335</v>
      </c>
    </row>
    <row r="50" spans="1:11" ht="12.75">
      <c r="A50" s="252" t="s">
        <v>191</v>
      </c>
      <c r="B50" s="253"/>
      <c r="C50" s="253"/>
      <c r="D50" s="253"/>
      <c r="E50" s="253"/>
      <c r="F50" s="253"/>
      <c r="G50" s="253"/>
      <c r="H50" s="254"/>
      <c r="I50" s="5">
        <v>154</v>
      </c>
      <c r="J50" s="15">
        <v>141679068</v>
      </c>
      <c r="K50" s="15">
        <f>IF(K48&lt;0,-K48,0)</f>
        <v>0</v>
      </c>
    </row>
    <row r="51" spans="1:11" ht="12.75">
      <c r="A51" s="226" t="s">
        <v>104</v>
      </c>
      <c r="B51" s="232"/>
      <c r="C51" s="232"/>
      <c r="D51" s="232"/>
      <c r="E51" s="232"/>
      <c r="F51" s="232"/>
      <c r="G51" s="232"/>
      <c r="H51" s="232"/>
      <c r="I51" s="255"/>
      <c r="J51" s="255"/>
      <c r="K51" s="256"/>
    </row>
    <row r="52" spans="1:11" ht="12.75">
      <c r="A52" s="239" t="s">
        <v>160</v>
      </c>
      <c r="B52" s="240"/>
      <c r="C52" s="240"/>
      <c r="D52" s="240"/>
      <c r="E52" s="240"/>
      <c r="F52" s="240"/>
      <c r="G52" s="240"/>
      <c r="H52" s="240"/>
      <c r="I52" s="257"/>
      <c r="J52" s="257"/>
      <c r="K52" s="258"/>
    </row>
    <row r="53" spans="1:11" ht="12.75">
      <c r="A53" s="259" t="s">
        <v>205</v>
      </c>
      <c r="B53" s="260"/>
      <c r="C53" s="260"/>
      <c r="D53" s="260"/>
      <c r="E53" s="260"/>
      <c r="F53" s="260"/>
      <c r="G53" s="260"/>
      <c r="H53" s="261"/>
      <c r="I53" s="4">
        <v>155</v>
      </c>
      <c r="J53" s="110">
        <v>-141679068</v>
      </c>
      <c r="K53" s="110">
        <f>K49</f>
        <v>63669335</v>
      </c>
    </row>
    <row r="54" spans="1:11" ht="12.75">
      <c r="A54" s="259" t="s">
        <v>206</v>
      </c>
      <c r="B54" s="260"/>
      <c r="C54" s="260"/>
      <c r="D54" s="260"/>
      <c r="E54" s="260"/>
      <c r="F54" s="260"/>
      <c r="G54" s="260"/>
      <c r="H54" s="261"/>
      <c r="I54" s="4">
        <v>156</v>
      </c>
      <c r="J54" s="13"/>
      <c r="K54" s="13"/>
    </row>
    <row r="55" spans="1:11" ht="12.75">
      <c r="A55" s="226" t="s">
        <v>163</v>
      </c>
      <c r="B55" s="232"/>
      <c r="C55" s="232"/>
      <c r="D55" s="232"/>
      <c r="E55" s="232"/>
      <c r="F55" s="232"/>
      <c r="G55" s="232"/>
      <c r="H55" s="232"/>
      <c r="I55" s="255"/>
      <c r="J55" s="255"/>
      <c r="K55" s="256"/>
    </row>
    <row r="56" spans="1:11" ht="12.75">
      <c r="A56" s="239" t="s">
        <v>175</v>
      </c>
      <c r="B56" s="240"/>
      <c r="C56" s="240"/>
      <c r="D56" s="240"/>
      <c r="E56" s="240"/>
      <c r="F56" s="240"/>
      <c r="G56" s="240"/>
      <c r="H56" s="241"/>
      <c r="I56" s="17">
        <v>157</v>
      </c>
      <c r="J56" s="101">
        <f>J48</f>
        <v>-141679068</v>
      </c>
      <c r="K56" s="110">
        <f>K48</f>
        <v>63669335</v>
      </c>
    </row>
    <row r="57" spans="1:11" ht="12.75">
      <c r="A57" s="242" t="s">
        <v>192</v>
      </c>
      <c r="B57" s="243"/>
      <c r="C57" s="243"/>
      <c r="D57" s="243"/>
      <c r="E57" s="243"/>
      <c r="F57" s="243"/>
      <c r="G57" s="243"/>
      <c r="H57" s="244"/>
      <c r="I57" s="4">
        <v>158</v>
      </c>
      <c r="J57" s="11">
        <f>SUM(J58:J64)</f>
        <v>7202368</v>
      </c>
      <c r="K57" s="11">
        <f>SUM(K58:K64)</f>
        <v>124004476</v>
      </c>
    </row>
    <row r="58" spans="1:11" ht="12.75">
      <c r="A58" s="242" t="s">
        <v>199</v>
      </c>
      <c r="B58" s="243"/>
      <c r="C58" s="243"/>
      <c r="D58" s="243"/>
      <c r="E58" s="243"/>
      <c r="F58" s="243"/>
      <c r="G58" s="243"/>
      <c r="H58" s="244"/>
      <c r="I58" s="4">
        <v>159</v>
      </c>
      <c r="J58" s="12">
        <v>506747</v>
      </c>
      <c r="K58" s="12">
        <v>2701</v>
      </c>
    </row>
    <row r="59" spans="1:11" ht="21.75" customHeight="1">
      <c r="A59" s="242" t="s">
        <v>200</v>
      </c>
      <c r="B59" s="243"/>
      <c r="C59" s="243"/>
      <c r="D59" s="243"/>
      <c r="E59" s="243"/>
      <c r="F59" s="243"/>
      <c r="G59" s="243"/>
      <c r="H59" s="244"/>
      <c r="I59" s="4">
        <v>160</v>
      </c>
      <c r="J59" s="12">
        <v>6695621</v>
      </c>
      <c r="K59" s="12">
        <v>124001775</v>
      </c>
    </row>
    <row r="60" spans="1:11" ht="12.75">
      <c r="A60" s="242" t="s">
        <v>39</v>
      </c>
      <c r="B60" s="243"/>
      <c r="C60" s="243"/>
      <c r="D60" s="243"/>
      <c r="E60" s="243"/>
      <c r="F60" s="243"/>
      <c r="G60" s="243"/>
      <c r="H60" s="244"/>
      <c r="I60" s="4">
        <v>161</v>
      </c>
      <c r="J60" s="12"/>
      <c r="K60" s="12"/>
    </row>
    <row r="61" spans="1:11" ht="12.75">
      <c r="A61" s="242" t="s">
        <v>201</v>
      </c>
      <c r="B61" s="243"/>
      <c r="C61" s="243"/>
      <c r="D61" s="243"/>
      <c r="E61" s="243"/>
      <c r="F61" s="243"/>
      <c r="G61" s="243"/>
      <c r="H61" s="244"/>
      <c r="I61" s="4">
        <v>162</v>
      </c>
      <c r="J61" s="12"/>
      <c r="K61" s="12"/>
    </row>
    <row r="62" spans="1:11" ht="12.75">
      <c r="A62" s="242" t="s">
        <v>202</v>
      </c>
      <c r="B62" s="243"/>
      <c r="C62" s="243"/>
      <c r="D62" s="243"/>
      <c r="E62" s="243"/>
      <c r="F62" s="243"/>
      <c r="G62" s="243"/>
      <c r="H62" s="244"/>
      <c r="I62" s="4">
        <v>163</v>
      </c>
      <c r="J62" s="12"/>
      <c r="K62" s="12"/>
    </row>
    <row r="63" spans="1:11" ht="12.75">
      <c r="A63" s="242" t="s">
        <v>203</v>
      </c>
      <c r="B63" s="243"/>
      <c r="C63" s="243"/>
      <c r="D63" s="243"/>
      <c r="E63" s="243"/>
      <c r="F63" s="243"/>
      <c r="G63" s="243"/>
      <c r="H63" s="244"/>
      <c r="I63" s="4">
        <v>164</v>
      </c>
      <c r="J63" s="12"/>
      <c r="K63" s="12"/>
    </row>
    <row r="64" spans="1:11" ht="12.75">
      <c r="A64" s="242" t="s">
        <v>204</v>
      </c>
      <c r="B64" s="243"/>
      <c r="C64" s="243"/>
      <c r="D64" s="243"/>
      <c r="E64" s="243"/>
      <c r="F64" s="243"/>
      <c r="G64" s="243"/>
      <c r="H64" s="244"/>
      <c r="I64" s="4">
        <v>165</v>
      </c>
      <c r="J64" s="12"/>
      <c r="K64" s="12"/>
    </row>
    <row r="65" spans="1:11" ht="12.75">
      <c r="A65" s="242" t="s">
        <v>193</v>
      </c>
      <c r="B65" s="243"/>
      <c r="C65" s="243"/>
      <c r="D65" s="243"/>
      <c r="E65" s="243"/>
      <c r="F65" s="243"/>
      <c r="G65" s="243"/>
      <c r="H65" s="244"/>
      <c r="I65" s="4">
        <v>166</v>
      </c>
      <c r="J65" s="12"/>
      <c r="K65" s="12"/>
    </row>
    <row r="66" spans="1:11" ht="12.75">
      <c r="A66" s="242" t="s">
        <v>167</v>
      </c>
      <c r="B66" s="243"/>
      <c r="C66" s="243"/>
      <c r="D66" s="243"/>
      <c r="E66" s="243"/>
      <c r="F66" s="243"/>
      <c r="G66" s="243"/>
      <c r="H66" s="244"/>
      <c r="I66" s="4">
        <v>167</v>
      </c>
      <c r="J66" s="11">
        <f>J57-J65</f>
        <v>7202368</v>
      </c>
      <c r="K66" s="11">
        <f>K57-K65</f>
        <v>124004476</v>
      </c>
    </row>
    <row r="67" spans="1:11" ht="12.75">
      <c r="A67" s="242" t="s">
        <v>168</v>
      </c>
      <c r="B67" s="243"/>
      <c r="C67" s="243"/>
      <c r="D67" s="243"/>
      <c r="E67" s="243"/>
      <c r="F67" s="243"/>
      <c r="G67" s="243"/>
      <c r="H67" s="244"/>
      <c r="I67" s="4">
        <v>168</v>
      </c>
      <c r="J67" s="15">
        <f>J56+J66</f>
        <v>-134476700</v>
      </c>
      <c r="K67" s="15">
        <f>K56+K66</f>
        <v>187673811</v>
      </c>
    </row>
    <row r="68" spans="1:11" ht="12.75">
      <c r="A68" s="226" t="s">
        <v>162</v>
      </c>
      <c r="B68" s="232"/>
      <c r="C68" s="232"/>
      <c r="D68" s="232"/>
      <c r="E68" s="232"/>
      <c r="F68" s="232"/>
      <c r="G68" s="232"/>
      <c r="H68" s="232"/>
      <c r="I68" s="255"/>
      <c r="J68" s="255"/>
      <c r="K68" s="256"/>
    </row>
    <row r="69" spans="1:11" ht="12.75">
      <c r="A69" s="239" t="s">
        <v>161</v>
      </c>
      <c r="B69" s="240"/>
      <c r="C69" s="240"/>
      <c r="D69" s="240"/>
      <c r="E69" s="240"/>
      <c r="F69" s="240"/>
      <c r="G69" s="240"/>
      <c r="H69" s="240"/>
      <c r="I69" s="257"/>
      <c r="J69" s="257"/>
      <c r="K69" s="258"/>
    </row>
    <row r="70" spans="1:11" ht="12.75">
      <c r="A70" s="259" t="s">
        <v>205</v>
      </c>
      <c r="B70" s="260"/>
      <c r="C70" s="260"/>
      <c r="D70" s="260"/>
      <c r="E70" s="260"/>
      <c r="F70" s="260"/>
      <c r="G70" s="260"/>
      <c r="H70" s="261"/>
      <c r="I70" s="4">
        <v>169</v>
      </c>
      <c r="J70" s="124">
        <f>+J67</f>
        <v>-134476700</v>
      </c>
      <c r="K70" s="110">
        <f>+K67</f>
        <v>187673811</v>
      </c>
    </row>
    <row r="71" spans="1:11" ht="12.75">
      <c r="A71" s="262" t="s">
        <v>206</v>
      </c>
      <c r="B71" s="263"/>
      <c r="C71" s="263"/>
      <c r="D71" s="263"/>
      <c r="E71" s="263"/>
      <c r="F71" s="263"/>
      <c r="G71" s="263"/>
      <c r="H71" s="264"/>
      <c r="I71" s="7">
        <v>170</v>
      </c>
      <c r="J71" s="13"/>
      <c r="K71" s="13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61:H61"/>
    <mergeCell ref="A62:H62"/>
    <mergeCell ref="A55:K55"/>
    <mergeCell ref="A56:H56"/>
    <mergeCell ref="A57:H57"/>
    <mergeCell ref="A58:H58"/>
    <mergeCell ref="A63:H63"/>
    <mergeCell ref="A64:H64"/>
    <mergeCell ref="A49:H49"/>
    <mergeCell ref="A50:H50"/>
    <mergeCell ref="A51:K51"/>
    <mergeCell ref="A52:K52"/>
    <mergeCell ref="A53:H53"/>
    <mergeCell ref="A54:H54"/>
    <mergeCell ref="A59:H59"/>
    <mergeCell ref="A60:H60"/>
    <mergeCell ref="A43:H43"/>
    <mergeCell ref="A44:H44"/>
    <mergeCell ref="A47:H47"/>
    <mergeCell ref="A48:H48"/>
    <mergeCell ref="A45:H45"/>
    <mergeCell ref="A46:H46"/>
    <mergeCell ref="A35:H35"/>
    <mergeCell ref="A36:H36"/>
    <mergeCell ref="A37:H37"/>
    <mergeCell ref="A38:H38"/>
    <mergeCell ref="A41:H41"/>
    <mergeCell ref="A42:H42"/>
    <mergeCell ref="A39:H39"/>
    <mergeCell ref="A40:H40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33:H33"/>
    <mergeCell ref="A34:H34"/>
    <mergeCell ref="A23:H23"/>
    <mergeCell ref="A24:H24"/>
    <mergeCell ref="A25:H25"/>
    <mergeCell ref="A26:H26"/>
    <mergeCell ref="A21:H21"/>
    <mergeCell ref="A22:H22"/>
    <mergeCell ref="A9:H9"/>
    <mergeCell ref="A10:H10"/>
    <mergeCell ref="A11:H11"/>
    <mergeCell ref="A12:H12"/>
    <mergeCell ref="A15:H15"/>
    <mergeCell ref="A16:H16"/>
    <mergeCell ref="A13:H13"/>
    <mergeCell ref="A14:H14"/>
    <mergeCell ref="A7:H7"/>
    <mergeCell ref="A8:H8"/>
    <mergeCell ref="A1:J1"/>
    <mergeCell ref="K1:K2"/>
    <mergeCell ref="A2:J2"/>
    <mergeCell ref="A4:K4"/>
    <mergeCell ref="A5:H5"/>
    <mergeCell ref="A6:H6"/>
  </mergeCells>
  <dataValidations count="5">
    <dataValidation type="whole" operator="notEqual" allowBlank="1" showInputMessage="1" showErrorMessage="1" errorTitle="Pogrešan unos" error="Mogu se unijeti samo cjelobrojne vrijednosti." sqref="K47 J54:K54 J57:K67 J71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41:J46 J12:J18 J22 J27:J28 J32:J33 J7:K10 K12:K14 K16:K46">
      <formula1>0</formula1>
    </dataValidation>
    <dataValidation type="whole" operator="greaterThanOrEqual" allowBlank="1" showErrorMessage="1" errorTitle="Pogrešan unos" error="Mogu se unijeti samo cjelobrojne pozitivne vrijednosti." sqref="J11 J19:J21 J23:J26 J29:J31 J34:J40">
      <formula1>0</formula1>
    </dataValidation>
    <dataValidation type="whole" operator="notEqual" allowBlank="1" showErrorMessage="1" errorTitle="Pogrešan unos" error="Mogu se unijeti samo cjelobrojne vrijednosti. Iznimno, zbog odgođene porezne imovine, moguće je unijeti i negativne vrijednosti." sqref="J47">
      <formula1>9999999999</formula1>
    </dataValidation>
  </dataValidations>
  <printOptions/>
  <pageMargins left="0.75" right="0.66" top="1" bottom="1" header="0.5" footer="0.5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K52" sqref="K52"/>
    </sheetView>
  </sheetViews>
  <sheetFormatPr defaultColWidth="9.140625" defaultRowHeight="12.75"/>
  <cols>
    <col min="8" max="8" width="7.00390625" style="0" customWidth="1"/>
    <col min="10" max="10" width="10.8515625" style="0" customWidth="1"/>
    <col min="11" max="11" width="10.421875" style="0" bestFit="1" customWidth="1"/>
  </cols>
  <sheetData>
    <row r="1" spans="1:11" ht="12.75">
      <c r="A1" s="265" t="s">
        <v>140</v>
      </c>
      <c r="B1" s="266"/>
      <c r="C1" s="266"/>
      <c r="D1" s="266"/>
      <c r="E1" s="266"/>
      <c r="F1" s="266"/>
      <c r="G1" s="266"/>
      <c r="H1" s="266"/>
      <c r="I1" s="266"/>
      <c r="J1" s="267"/>
      <c r="K1" s="210"/>
    </row>
    <row r="2" spans="1:11" ht="12.75" customHeight="1">
      <c r="A2" s="212" t="s">
        <v>305</v>
      </c>
      <c r="B2" s="213"/>
      <c r="C2" s="213"/>
      <c r="D2" s="213"/>
      <c r="E2" s="213"/>
      <c r="F2" s="213"/>
      <c r="G2" s="213"/>
      <c r="H2" s="213"/>
      <c r="I2" s="213"/>
      <c r="J2" s="213"/>
      <c r="K2" s="268"/>
    </row>
    <row r="3" spans="1:11" ht="12.75">
      <c r="A3" s="70"/>
      <c r="B3" s="71"/>
      <c r="C3" s="71"/>
      <c r="D3" s="71"/>
      <c r="E3" s="71"/>
      <c r="F3" s="71"/>
      <c r="G3" s="71"/>
      <c r="H3" s="71"/>
      <c r="I3" s="71"/>
      <c r="J3" s="72"/>
      <c r="K3" s="3"/>
    </row>
    <row r="4" spans="1:11" ht="12.75" customHeight="1">
      <c r="A4" s="215" t="s">
        <v>302</v>
      </c>
      <c r="B4" s="216"/>
      <c r="C4" s="216"/>
      <c r="D4" s="216"/>
      <c r="E4" s="216"/>
      <c r="F4" s="216"/>
      <c r="G4" s="216"/>
      <c r="H4" s="216"/>
      <c r="I4" s="216"/>
      <c r="J4" s="216"/>
      <c r="K4" s="217"/>
    </row>
    <row r="5" spans="1:11" ht="24" thickBot="1">
      <c r="A5" s="269" t="s">
        <v>50</v>
      </c>
      <c r="B5" s="269"/>
      <c r="C5" s="269"/>
      <c r="D5" s="269"/>
      <c r="E5" s="269"/>
      <c r="F5" s="269"/>
      <c r="G5" s="269"/>
      <c r="H5" s="269"/>
      <c r="I5" s="111" t="s">
        <v>252</v>
      </c>
      <c r="J5" s="112" t="s">
        <v>128</v>
      </c>
      <c r="K5" s="112" t="s">
        <v>129</v>
      </c>
    </row>
    <row r="6" spans="1:11" ht="12.75">
      <c r="A6" s="270">
        <v>1</v>
      </c>
      <c r="B6" s="270"/>
      <c r="C6" s="270"/>
      <c r="D6" s="270"/>
      <c r="E6" s="270"/>
      <c r="F6" s="270"/>
      <c r="G6" s="270"/>
      <c r="H6" s="270"/>
      <c r="I6" s="113">
        <v>2</v>
      </c>
      <c r="J6" s="114" t="s">
        <v>255</v>
      </c>
      <c r="K6" s="114" t="s">
        <v>256</v>
      </c>
    </row>
    <row r="7" spans="1:11" ht="12.75">
      <c r="A7" s="271" t="s">
        <v>134</v>
      </c>
      <c r="B7" s="272"/>
      <c r="C7" s="272"/>
      <c r="D7" s="272"/>
      <c r="E7" s="272"/>
      <c r="F7" s="272"/>
      <c r="G7" s="272"/>
      <c r="H7" s="272"/>
      <c r="I7" s="273"/>
      <c r="J7" s="273"/>
      <c r="K7" s="274"/>
    </row>
    <row r="8" spans="1:11" ht="12.75">
      <c r="A8" s="246" t="s">
        <v>34</v>
      </c>
      <c r="B8" s="247"/>
      <c r="C8" s="247"/>
      <c r="D8" s="247"/>
      <c r="E8" s="247"/>
      <c r="F8" s="247"/>
      <c r="G8" s="247"/>
      <c r="H8" s="247"/>
      <c r="I8" s="4">
        <v>1</v>
      </c>
      <c r="J8" s="12">
        <v>-141253810</v>
      </c>
      <c r="K8" s="12">
        <v>63747059</v>
      </c>
    </row>
    <row r="9" spans="1:11" ht="12.75">
      <c r="A9" s="246" t="s">
        <v>35</v>
      </c>
      <c r="B9" s="247"/>
      <c r="C9" s="247"/>
      <c r="D9" s="247"/>
      <c r="E9" s="247"/>
      <c r="F9" s="247"/>
      <c r="G9" s="247"/>
      <c r="H9" s="247"/>
      <c r="I9" s="4">
        <v>2</v>
      </c>
      <c r="J9" s="12">
        <v>16972726</v>
      </c>
      <c r="K9" s="12">
        <v>14833263</v>
      </c>
    </row>
    <row r="10" spans="1:11" ht="12.75">
      <c r="A10" s="246" t="s">
        <v>36</v>
      </c>
      <c r="B10" s="247"/>
      <c r="C10" s="247"/>
      <c r="D10" s="247"/>
      <c r="E10" s="247"/>
      <c r="F10" s="247"/>
      <c r="G10" s="247"/>
      <c r="H10" s="247"/>
      <c r="I10" s="4">
        <v>3</v>
      </c>
      <c r="J10" s="12">
        <v>97358271</v>
      </c>
      <c r="K10" s="12"/>
    </row>
    <row r="11" spans="1:11" ht="12.75">
      <c r="A11" s="246" t="s">
        <v>37</v>
      </c>
      <c r="B11" s="247"/>
      <c r="C11" s="247"/>
      <c r="D11" s="247"/>
      <c r="E11" s="247"/>
      <c r="F11" s="247"/>
      <c r="G11" s="247"/>
      <c r="H11" s="247"/>
      <c r="I11" s="4">
        <v>4</v>
      </c>
      <c r="J11" s="12">
        <v>0</v>
      </c>
      <c r="K11" s="12">
        <v>0</v>
      </c>
    </row>
    <row r="12" spans="1:11" ht="12.75">
      <c r="A12" s="246" t="s">
        <v>38</v>
      </c>
      <c r="B12" s="247"/>
      <c r="C12" s="247"/>
      <c r="D12" s="247"/>
      <c r="E12" s="247"/>
      <c r="F12" s="247"/>
      <c r="G12" s="247"/>
      <c r="H12" s="247"/>
      <c r="I12" s="4">
        <v>5</v>
      </c>
      <c r="J12" s="12">
        <v>46971252</v>
      </c>
      <c r="K12" s="12">
        <v>13142700</v>
      </c>
    </row>
    <row r="13" spans="1:11" ht="12.75">
      <c r="A13" s="246" t="s">
        <v>42</v>
      </c>
      <c r="B13" s="247"/>
      <c r="C13" s="247"/>
      <c r="D13" s="247"/>
      <c r="E13" s="247"/>
      <c r="F13" s="247"/>
      <c r="G13" s="247"/>
      <c r="H13" s="247"/>
      <c r="I13" s="4">
        <v>6</v>
      </c>
      <c r="J13" s="12">
        <v>14073446</v>
      </c>
      <c r="K13" s="12">
        <v>6237917</v>
      </c>
    </row>
    <row r="14" spans="1:11" ht="12.75">
      <c r="A14" s="242" t="s">
        <v>135</v>
      </c>
      <c r="B14" s="243"/>
      <c r="C14" s="243"/>
      <c r="D14" s="243"/>
      <c r="E14" s="243"/>
      <c r="F14" s="243"/>
      <c r="G14" s="243"/>
      <c r="H14" s="243"/>
      <c r="I14" s="4">
        <v>7</v>
      </c>
      <c r="J14" s="11">
        <f>SUM(J8:J13)</f>
        <v>34121885</v>
      </c>
      <c r="K14" s="11">
        <f>SUM(K8:K13)</f>
        <v>97960939</v>
      </c>
    </row>
    <row r="15" spans="1:11" ht="12.75">
      <c r="A15" s="246" t="s">
        <v>43</v>
      </c>
      <c r="B15" s="247"/>
      <c r="C15" s="247"/>
      <c r="D15" s="247"/>
      <c r="E15" s="247"/>
      <c r="F15" s="247"/>
      <c r="G15" s="247"/>
      <c r="H15" s="247"/>
      <c r="I15" s="4">
        <v>8</v>
      </c>
      <c r="J15" s="102"/>
      <c r="K15" s="12">
        <v>177517408</v>
      </c>
    </row>
    <row r="16" spans="1:11" ht="12.75">
      <c r="A16" s="246" t="s">
        <v>44</v>
      </c>
      <c r="B16" s="247"/>
      <c r="C16" s="247"/>
      <c r="D16" s="247"/>
      <c r="E16" s="247"/>
      <c r="F16" s="247"/>
      <c r="G16" s="247"/>
      <c r="H16" s="247"/>
      <c r="I16" s="4">
        <v>9</v>
      </c>
      <c r="J16" s="102">
        <v>1888116</v>
      </c>
      <c r="K16" s="12">
        <v>115915126</v>
      </c>
    </row>
    <row r="17" spans="1:11" ht="12.75">
      <c r="A17" s="246" t="s">
        <v>45</v>
      </c>
      <c r="B17" s="247"/>
      <c r="C17" s="247"/>
      <c r="D17" s="247"/>
      <c r="E17" s="247"/>
      <c r="F17" s="247"/>
      <c r="G17" s="247"/>
      <c r="H17" s="247"/>
      <c r="I17" s="4">
        <v>10</v>
      </c>
      <c r="J17" s="102"/>
      <c r="K17" s="12">
        <v>0</v>
      </c>
    </row>
    <row r="18" spans="1:11" ht="12.75">
      <c r="A18" s="246" t="s">
        <v>46</v>
      </c>
      <c r="B18" s="247"/>
      <c r="C18" s="247"/>
      <c r="D18" s="247"/>
      <c r="E18" s="247"/>
      <c r="F18" s="247"/>
      <c r="G18" s="247"/>
      <c r="H18" s="247"/>
      <c r="I18" s="4">
        <v>11</v>
      </c>
      <c r="J18" s="102">
        <v>32378668</v>
      </c>
      <c r="K18" s="12">
        <v>10554006</v>
      </c>
    </row>
    <row r="19" spans="1:11" ht="12.75">
      <c r="A19" s="242" t="s">
        <v>136</v>
      </c>
      <c r="B19" s="243"/>
      <c r="C19" s="243"/>
      <c r="D19" s="243"/>
      <c r="E19" s="243"/>
      <c r="F19" s="243"/>
      <c r="G19" s="243"/>
      <c r="H19" s="243"/>
      <c r="I19" s="4">
        <v>12</v>
      </c>
      <c r="J19" s="11">
        <f>SUM(J15:J18)</f>
        <v>34266784</v>
      </c>
      <c r="K19" s="11">
        <f>SUM(K15:K18)</f>
        <v>303986540</v>
      </c>
    </row>
    <row r="20" spans="1:11" ht="12.75">
      <c r="A20" s="242" t="s">
        <v>30</v>
      </c>
      <c r="B20" s="243"/>
      <c r="C20" s="243"/>
      <c r="D20" s="243"/>
      <c r="E20" s="243"/>
      <c r="F20" s="243"/>
      <c r="G20" s="243"/>
      <c r="H20" s="243"/>
      <c r="I20" s="4">
        <v>13</v>
      </c>
      <c r="J20" s="9">
        <v>0</v>
      </c>
      <c r="K20" s="11">
        <f>IF(K14&gt;K19,K14-K19,0)</f>
        <v>0</v>
      </c>
    </row>
    <row r="21" spans="1:11" ht="12.75">
      <c r="A21" s="242" t="s">
        <v>31</v>
      </c>
      <c r="B21" s="243"/>
      <c r="C21" s="243"/>
      <c r="D21" s="243"/>
      <c r="E21" s="243"/>
      <c r="F21" s="243"/>
      <c r="G21" s="243"/>
      <c r="H21" s="243"/>
      <c r="I21" s="4">
        <v>14</v>
      </c>
      <c r="J21" s="9">
        <v>144899</v>
      </c>
      <c r="K21" s="11">
        <f>IF(K19&gt;K14,K19-K14,0)</f>
        <v>206025601</v>
      </c>
    </row>
    <row r="22" spans="1:11" ht="12.75">
      <c r="A22" s="271" t="s">
        <v>137</v>
      </c>
      <c r="B22" s="272"/>
      <c r="C22" s="272"/>
      <c r="D22" s="272"/>
      <c r="E22" s="272"/>
      <c r="F22" s="272"/>
      <c r="G22" s="272"/>
      <c r="H22" s="272"/>
      <c r="I22" s="273"/>
      <c r="J22" s="273"/>
      <c r="K22" s="274"/>
    </row>
    <row r="23" spans="1:11" ht="12.75">
      <c r="A23" s="246" t="s">
        <v>151</v>
      </c>
      <c r="B23" s="247"/>
      <c r="C23" s="247"/>
      <c r="D23" s="247"/>
      <c r="E23" s="247"/>
      <c r="F23" s="247"/>
      <c r="G23" s="247"/>
      <c r="H23" s="247"/>
      <c r="I23" s="4">
        <v>15</v>
      </c>
      <c r="J23" s="12">
        <v>5505658</v>
      </c>
      <c r="K23" s="12">
        <v>346772437</v>
      </c>
    </row>
    <row r="24" spans="1:11" ht="12.75">
      <c r="A24" s="246" t="s">
        <v>152</v>
      </c>
      <c r="B24" s="247"/>
      <c r="C24" s="247"/>
      <c r="D24" s="247"/>
      <c r="E24" s="247"/>
      <c r="F24" s="247"/>
      <c r="G24" s="247"/>
      <c r="H24" s="247"/>
      <c r="I24" s="4">
        <v>16</v>
      </c>
      <c r="J24" s="12">
        <v>20000</v>
      </c>
      <c r="K24" s="12"/>
    </row>
    <row r="25" spans="1:11" ht="12.75">
      <c r="A25" s="246" t="s">
        <v>153</v>
      </c>
      <c r="B25" s="247"/>
      <c r="C25" s="247"/>
      <c r="D25" s="247"/>
      <c r="E25" s="247"/>
      <c r="F25" s="247"/>
      <c r="G25" s="247"/>
      <c r="H25" s="247"/>
      <c r="I25" s="4">
        <v>17</v>
      </c>
      <c r="J25" s="12"/>
      <c r="K25" s="12"/>
    </row>
    <row r="26" spans="1:11" ht="12.75">
      <c r="A26" s="246" t="s">
        <v>154</v>
      </c>
      <c r="B26" s="247"/>
      <c r="C26" s="247"/>
      <c r="D26" s="247"/>
      <c r="E26" s="247"/>
      <c r="F26" s="247"/>
      <c r="G26" s="247"/>
      <c r="H26" s="247"/>
      <c r="I26" s="4">
        <v>18</v>
      </c>
      <c r="J26" s="12"/>
      <c r="K26" s="12"/>
    </row>
    <row r="27" spans="1:11" ht="12.75">
      <c r="A27" s="246" t="s">
        <v>155</v>
      </c>
      <c r="B27" s="247"/>
      <c r="C27" s="247"/>
      <c r="D27" s="247"/>
      <c r="E27" s="247"/>
      <c r="F27" s="247"/>
      <c r="G27" s="247"/>
      <c r="H27" s="247"/>
      <c r="I27" s="4">
        <v>19</v>
      </c>
      <c r="J27" s="12">
        <v>5817076</v>
      </c>
      <c r="K27" s="12">
        <v>15614578</v>
      </c>
    </row>
    <row r="28" spans="1:11" ht="12.75">
      <c r="A28" s="242" t="s">
        <v>141</v>
      </c>
      <c r="B28" s="243"/>
      <c r="C28" s="243"/>
      <c r="D28" s="243"/>
      <c r="E28" s="243"/>
      <c r="F28" s="243"/>
      <c r="G28" s="243"/>
      <c r="H28" s="243"/>
      <c r="I28" s="4">
        <v>20</v>
      </c>
      <c r="J28" s="9">
        <v>11342734</v>
      </c>
      <c r="K28" s="11">
        <f>SUM(K23:K27)</f>
        <v>362387015</v>
      </c>
    </row>
    <row r="29" spans="1:11" ht="12.75">
      <c r="A29" s="246" t="s">
        <v>105</v>
      </c>
      <c r="B29" s="247"/>
      <c r="C29" s="247"/>
      <c r="D29" s="247"/>
      <c r="E29" s="247"/>
      <c r="F29" s="247"/>
      <c r="G29" s="247"/>
      <c r="H29" s="247"/>
      <c r="I29" s="4">
        <v>21</v>
      </c>
      <c r="J29" s="102">
        <v>581030</v>
      </c>
      <c r="K29" s="12">
        <v>755256</v>
      </c>
    </row>
    <row r="30" spans="1:11" ht="12.75">
      <c r="A30" s="246" t="s">
        <v>106</v>
      </c>
      <c r="B30" s="247"/>
      <c r="C30" s="247"/>
      <c r="D30" s="247"/>
      <c r="E30" s="247"/>
      <c r="F30" s="247"/>
      <c r="G30" s="247"/>
      <c r="H30" s="247"/>
      <c r="I30" s="4">
        <v>22</v>
      </c>
      <c r="J30" s="102">
        <v>0</v>
      </c>
      <c r="K30" s="12">
        <v>0</v>
      </c>
    </row>
    <row r="31" spans="1:11" ht="12.75">
      <c r="A31" s="246" t="s">
        <v>10</v>
      </c>
      <c r="B31" s="247"/>
      <c r="C31" s="247"/>
      <c r="D31" s="247"/>
      <c r="E31" s="247"/>
      <c r="F31" s="247"/>
      <c r="G31" s="247"/>
      <c r="H31" s="247"/>
      <c r="I31" s="4">
        <v>23</v>
      </c>
      <c r="J31" s="102">
        <v>33657</v>
      </c>
      <c r="K31" s="12"/>
    </row>
    <row r="32" spans="1:11" ht="12.75">
      <c r="A32" s="242" t="s">
        <v>2</v>
      </c>
      <c r="B32" s="243"/>
      <c r="C32" s="243"/>
      <c r="D32" s="243"/>
      <c r="E32" s="243"/>
      <c r="F32" s="243"/>
      <c r="G32" s="243"/>
      <c r="H32" s="243"/>
      <c r="I32" s="4">
        <v>24</v>
      </c>
      <c r="J32" s="9">
        <v>614687</v>
      </c>
      <c r="K32" s="11">
        <f>SUM(K29:K31)</f>
        <v>755256</v>
      </c>
    </row>
    <row r="33" spans="1:11" ht="12.75">
      <c r="A33" s="242" t="s">
        <v>32</v>
      </c>
      <c r="B33" s="243"/>
      <c r="C33" s="243"/>
      <c r="D33" s="243"/>
      <c r="E33" s="243"/>
      <c r="F33" s="243"/>
      <c r="G33" s="243"/>
      <c r="H33" s="243"/>
      <c r="I33" s="4">
        <v>25</v>
      </c>
      <c r="J33" s="9">
        <v>10728047</v>
      </c>
      <c r="K33" s="11">
        <f>IF(K28&gt;K32,K28-K32,0)</f>
        <v>361631759</v>
      </c>
    </row>
    <row r="34" spans="1:11" ht="12.75">
      <c r="A34" s="242" t="s">
        <v>33</v>
      </c>
      <c r="B34" s="243"/>
      <c r="C34" s="243"/>
      <c r="D34" s="243"/>
      <c r="E34" s="243"/>
      <c r="F34" s="243"/>
      <c r="G34" s="243"/>
      <c r="H34" s="243"/>
      <c r="I34" s="4">
        <v>26</v>
      </c>
      <c r="J34" s="9">
        <v>0</v>
      </c>
      <c r="K34" s="11">
        <f>IF(K32&gt;K28,K32-K28,0)</f>
        <v>0</v>
      </c>
    </row>
    <row r="35" spans="1:11" ht="12.75">
      <c r="A35" s="271" t="s">
        <v>138</v>
      </c>
      <c r="B35" s="272"/>
      <c r="C35" s="272"/>
      <c r="D35" s="272"/>
      <c r="E35" s="272"/>
      <c r="F35" s="272"/>
      <c r="G35" s="272"/>
      <c r="H35" s="272"/>
      <c r="I35" s="273"/>
      <c r="J35" s="273"/>
      <c r="K35" s="274"/>
    </row>
    <row r="36" spans="1:11" ht="12.75">
      <c r="A36" s="246" t="s">
        <v>147</v>
      </c>
      <c r="B36" s="247"/>
      <c r="C36" s="247"/>
      <c r="D36" s="247"/>
      <c r="E36" s="247"/>
      <c r="F36" s="247"/>
      <c r="G36" s="247"/>
      <c r="H36" s="247"/>
      <c r="I36" s="4">
        <v>27</v>
      </c>
      <c r="J36" s="102">
        <v>35170824</v>
      </c>
      <c r="K36" s="12">
        <v>16062445</v>
      </c>
    </row>
    <row r="37" spans="1:11" ht="12.75">
      <c r="A37" s="246" t="s">
        <v>23</v>
      </c>
      <c r="B37" s="247"/>
      <c r="C37" s="247"/>
      <c r="D37" s="247"/>
      <c r="E37" s="247"/>
      <c r="F37" s="247"/>
      <c r="G37" s="247"/>
      <c r="H37" s="247"/>
      <c r="I37" s="4">
        <v>28</v>
      </c>
      <c r="J37" s="8"/>
      <c r="K37" s="12"/>
    </row>
    <row r="38" spans="1:11" ht="12.75">
      <c r="A38" s="246" t="s">
        <v>24</v>
      </c>
      <c r="B38" s="247"/>
      <c r="C38" s="247"/>
      <c r="D38" s="247"/>
      <c r="E38" s="247"/>
      <c r="F38" s="247"/>
      <c r="G38" s="247"/>
      <c r="H38" s="247"/>
      <c r="I38" s="4">
        <v>29</v>
      </c>
      <c r="J38" s="8">
        <v>2672530</v>
      </c>
      <c r="K38" s="12">
        <v>41942</v>
      </c>
    </row>
    <row r="39" spans="1:11" ht="12.75">
      <c r="A39" s="242" t="s">
        <v>59</v>
      </c>
      <c r="B39" s="243"/>
      <c r="C39" s="243"/>
      <c r="D39" s="243"/>
      <c r="E39" s="243"/>
      <c r="F39" s="243"/>
      <c r="G39" s="243"/>
      <c r="H39" s="243"/>
      <c r="I39" s="4">
        <v>30</v>
      </c>
      <c r="J39" s="9">
        <v>37843354</v>
      </c>
      <c r="K39" s="11">
        <f>SUM(K36:K38)</f>
        <v>16104387</v>
      </c>
    </row>
    <row r="40" spans="1:11" ht="12.75">
      <c r="A40" s="246" t="s">
        <v>25</v>
      </c>
      <c r="B40" s="247"/>
      <c r="C40" s="247"/>
      <c r="D40" s="247"/>
      <c r="E40" s="247"/>
      <c r="F40" s="247"/>
      <c r="G40" s="247"/>
      <c r="H40" s="247"/>
      <c r="I40" s="4">
        <v>31</v>
      </c>
      <c r="J40" s="12">
        <v>45182342</v>
      </c>
      <c r="K40" s="12">
        <v>170540630</v>
      </c>
    </row>
    <row r="41" spans="1:11" ht="12.75">
      <c r="A41" s="246" t="s">
        <v>26</v>
      </c>
      <c r="B41" s="247"/>
      <c r="C41" s="247"/>
      <c r="D41" s="247"/>
      <c r="E41" s="247"/>
      <c r="F41" s="247"/>
      <c r="G41" s="247"/>
      <c r="H41" s="247"/>
      <c r="I41" s="4">
        <v>32</v>
      </c>
      <c r="J41" s="102"/>
      <c r="K41" s="12"/>
    </row>
    <row r="42" spans="1:11" ht="12.75">
      <c r="A42" s="246" t="s">
        <v>27</v>
      </c>
      <c r="B42" s="247"/>
      <c r="C42" s="247"/>
      <c r="D42" s="247"/>
      <c r="E42" s="247"/>
      <c r="F42" s="247"/>
      <c r="G42" s="247"/>
      <c r="H42" s="247"/>
      <c r="I42" s="4">
        <v>33</v>
      </c>
      <c r="J42" s="102"/>
      <c r="K42" s="12"/>
    </row>
    <row r="43" spans="1:11" ht="12.75">
      <c r="A43" s="246" t="s">
        <v>28</v>
      </c>
      <c r="B43" s="247"/>
      <c r="C43" s="247"/>
      <c r="D43" s="247"/>
      <c r="E43" s="247"/>
      <c r="F43" s="247"/>
      <c r="G43" s="247"/>
      <c r="H43" s="247"/>
      <c r="I43" s="4">
        <v>34</v>
      </c>
      <c r="J43" s="102"/>
      <c r="K43" s="12"/>
    </row>
    <row r="44" spans="1:11" ht="12.75">
      <c r="A44" s="246" t="s">
        <v>29</v>
      </c>
      <c r="B44" s="247"/>
      <c r="C44" s="247"/>
      <c r="D44" s="247"/>
      <c r="E44" s="247"/>
      <c r="F44" s="247"/>
      <c r="G44" s="247"/>
      <c r="H44" s="247"/>
      <c r="I44" s="4">
        <v>35</v>
      </c>
      <c r="J44" s="102">
        <v>52453</v>
      </c>
      <c r="K44" s="12">
        <v>86134</v>
      </c>
    </row>
    <row r="45" spans="1:11" ht="12.75">
      <c r="A45" s="242" t="s">
        <v>60</v>
      </c>
      <c r="B45" s="243"/>
      <c r="C45" s="243"/>
      <c r="D45" s="243"/>
      <c r="E45" s="243"/>
      <c r="F45" s="243"/>
      <c r="G45" s="243"/>
      <c r="H45" s="243"/>
      <c r="I45" s="4">
        <v>36</v>
      </c>
      <c r="J45" s="9">
        <v>45234795</v>
      </c>
      <c r="K45" s="11">
        <f>SUM(K40:K44)</f>
        <v>170626764</v>
      </c>
    </row>
    <row r="46" spans="1:11" ht="12.75">
      <c r="A46" s="242" t="s">
        <v>11</v>
      </c>
      <c r="B46" s="243"/>
      <c r="C46" s="243"/>
      <c r="D46" s="243"/>
      <c r="E46" s="243"/>
      <c r="F46" s="243"/>
      <c r="G46" s="243"/>
      <c r="H46" s="243"/>
      <c r="I46" s="4">
        <v>37</v>
      </c>
      <c r="J46" s="9">
        <v>0</v>
      </c>
      <c r="K46" s="11">
        <f>IF(K39&gt;K45,K39-K45,0)</f>
        <v>0</v>
      </c>
    </row>
    <row r="47" spans="1:11" ht="12.75">
      <c r="A47" s="242" t="s">
        <v>12</v>
      </c>
      <c r="B47" s="243"/>
      <c r="C47" s="243"/>
      <c r="D47" s="243"/>
      <c r="E47" s="243"/>
      <c r="F47" s="243"/>
      <c r="G47" s="243"/>
      <c r="H47" s="243"/>
      <c r="I47" s="4">
        <v>38</v>
      </c>
      <c r="J47" s="9">
        <v>7391441</v>
      </c>
      <c r="K47" s="11">
        <f>IF(K45&gt;K39,K45-K39,0)</f>
        <v>154522377</v>
      </c>
    </row>
    <row r="48" spans="1:11" ht="12.75">
      <c r="A48" s="246" t="s">
        <v>61</v>
      </c>
      <c r="B48" s="247"/>
      <c r="C48" s="247"/>
      <c r="D48" s="247"/>
      <c r="E48" s="247"/>
      <c r="F48" s="247"/>
      <c r="G48" s="247"/>
      <c r="H48" s="247"/>
      <c r="I48" s="4">
        <v>39</v>
      </c>
      <c r="J48" s="9">
        <v>3191707</v>
      </c>
      <c r="K48" s="11">
        <f>IF(K20-K21+K33-K34+K46-K47&gt;0,K20-K21+K33-K34+K46-K47,0)</f>
        <v>1083781</v>
      </c>
    </row>
    <row r="49" spans="1:11" ht="12.75">
      <c r="A49" s="246" t="s">
        <v>62</v>
      </c>
      <c r="B49" s="247"/>
      <c r="C49" s="247"/>
      <c r="D49" s="247"/>
      <c r="E49" s="247"/>
      <c r="F49" s="247"/>
      <c r="G49" s="247"/>
      <c r="H49" s="247"/>
      <c r="I49" s="4">
        <v>40</v>
      </c>
      <c r="J49" s="9">
        <v>0</v>
      </c>
      <c r="K49" s="11">
        <f>IF(K21-K20+K34-K33+K47-K46&gt;0,K21-K20+K34-K33+K47-K46,0)</f>
        <v>0</v>
      </c>
    </row>
    <row r="50" spans="1:11" ht="12.75">
      <c r="A50" s="246" t="s">
        <v>139</v>
      </c>
      <c r="B50" s="247"/>
      <c r="C50" s="247"/>
      <c r="D50" s="247"/>
      <c r="E50" s="247"/>
      <c r="F50" s="247"/>
      <c r="G50" s="247"/>
      <c r="H50" s="247"/>
      <c r="I50" s="4">
        <v>41</v>
      </c>
      <c r="J50" s="12">
        <v>1932074</v>
      </c>
      <c r="K50" s="12">
        <v>5123781</v>
      </c>
    </row>
    <row r="51" spans="1:11" ht="12.75">
      <c r="A51" s="246" t="s">
        <v>148</v>
      </c>
      <c r="B51" s="247"/>
      <c r="C51" s="247"/>
      <c r="D51" s="247"/>
      <c r="E51" s="247"/>
      <c r="F51" s="247"/>
      <c r="G51" s="247"/>
      <c r="H51" s="247"/>
      <c r="I51" s="4">
        <v>42</v>
      </c>
      <c r="J51" s="102">
        <v>3191707</v>
      </c>
      <c r="K51" s="12">
        <v>1083781</v>
      </c>
    </row>
    <row r="52" spans="1:11" ht="12.75">
      <c r="A52" s="246" t="s">
        <v>149</v>
      </c>
      <c r="B52" s="247"/>
      <c r="C52" s="247"/>
      <c r="D52" s="247"/>
      <c r="E52" s="247"/>
      <c r="F52" s="247"/>
      <c r="G52" s="247"/>
      <c r="H52" s="247"/>
      <c r="I52" s="4">
        <v>43</v>
      </c>
      <c r="J52" s="103"/>
      <c r="K52" s="12"/>
    </row>
    <row r="53" spans="1:11" ht="12.75">
      <c r="A53" s="275" t="s">
        <v>150</v>
      </c>
      <c r="B53" s="276"/>
      <c r="C53" s="276"/>
      <c r="D53" s="276"/>
      <c r="E53" s="276"/>
      <c r="F53" s="276"/>
      <c r="G53" s="276"/>
      <c r="H53" s="276"/>
      <c r="I53" s="7">
        <v>44</v>
      </c>
      <c r="J53" s="10">
        <v>5123781</v>
      </c>
      <c r="K53" s="15">
        <f>K50+K51-K52</f>
        <v>6207562</v>
      </c>
    </row>
  </sheetData>
  <sheetProtection/>
  <mergeCells count="53">
    <mergeCell ref="A46:H46"/>
    <mergeCell ref="A47:H47"/>
    <mergeCell ref="A53:H53"/>
    <mergeCell ref="A49:H49"/>
    <mergeCell ref="A50:H50"/>
    <mergeCell ref="A51:H51"/>
    <mergeCell ref="A52:H52"/>
    <mergeCell ref="A48:H48"/>
    <mergeCell ref="A40:H40"/>
    <mergeCell ref="A41:H41"/>
    <mergeCell ref="A42:H42"/>
    <mergeCell ref="A35:K35"/>
    <mergeCell ref="A36:H36"/>
    <mergeCell ref="A37:H37"/>
    <mergeCell ref="A38:H38"/>
    <mergeCell ref="A45:H45"/>
    <mergeCell ref="A43:H43"/>
    <mergeCell ref="A44:H44"/>
    <mergeCell ref="A29:H29"/>
    <mergeCell ref="A30:H30"/>
    <mergeCell ref="A31:H31"/>
    <mergeCell ref="A32:H32"/>
    <mergeCell ref="A33:H33"/>
    <mergeCell ref="A34:H34"/>
    <mergeCell ref="A39:H39"/>
    <mergeCell ref="A23:H23"/>
    <mergeCell ref="A24:H24"/>
    <mergeCell ref="A25:H25"/>
    <mergeCell ref="A26:H26"/>
    <mergeCell ref="A19:H19"/>
    <mergeCell ref="A20:H20"/>
    <mergeCell ref="A21:H21"/>
    <mergeCell ref="A22:K22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4">
    <dataValidation type="whole" operator="notEqual" allowBlank="1" showInputMessage="1" showErrorMessage="1" errorTitle="Pogrešan unos" error="Mogu se unijeti samo cjelobrojne vrijednosti." sqref="J40 J37:J38 K29:K31 J23:K27 K15:K18 J8:K13 K36:K38 K40:K44 J50 K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  <dataValidation type="whole" operator="notEqual" allowBlank="1" showErrorMessage="1" errorTitle="Pogrešan unos" error="Mogu se unijeti samo cjelobrojne vrijednosti." sqref="J15:J18 J29:J31 J36 J41:J44 J51">
      <formula1>9999999998</formula1>
    </dataValidation>
    <dataValidation type="whole" operator="greaterThanOrEqual" allowBlank="1" showErrorMessage="1" errorTitle="Pogrešan unos" error="Mogu se unijeti samo cjelobrojne pozitivne vrijednosti." sqref="J52">
      <formula1>0</formula1>
    </dataValidation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A4" sqref="A4:H4"/>
    </sheetView>
  </sheetViews>
  <sheetFormatPr defaultColWidth="9.140625" defaultRowHeight="12.75"/>
  <cols>
    <col min="1" max="4" width="9.140625" style="76" customWidth="1"/>
    <col min="5" max="5" width="10.28125" style="76" bestFit="1" customWidth="1"/>
    <col min="6" max="6" width="9.140625" style="76" customWidth="1"/>
    <col min="7" max="7" width="10.28125" style="76" customWidth="1"/>
    <col min="8" max="8" width="0.5625" style="76" customWidth="1"/>
    <col min="9" max="9" width="9.140625" style="76" customWidth="1"/>
    <col min="10" max="10" width="10.140625" style="76" customWidth="1"/>
    <col min="11" max="11" width="10.421875" style="76" bestFit="1" customWidth="1"/>
    <col min="12" max="16384" width="9.140625" style="76" customWidth="1"/>
  </cols>
  <sheetData>
    <row r="1" spans="1:12" ht="12.75">
      <c r="A1" s="279" t="s">
        <v>253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75"/>
    </row>
    <row r="2" spans="1:12" ht="15.75">
      <c r="A2" s="73"/>
      <c r="B2" s="74"/>
      <c r="C2" s="293" t="s">
        <v>254</v>
      </c>
      <c r="D2" s="293"/>
      <c r="E2" s="78">
        <v>41275</v>
      </c>
      <c r="F2" s="77" t="s">
        <v>221</v>
      </c>
      <c r="G2" s="294">
        <v>41639</v>
      </c>
      <c r="H2" s="295"/>
      <c r="I2" s="74"/>
      <c r="J2" s="74"/>
      <c r="K2" s="74"/>
      <c r="L2" s="79"/>
    </row>
    <row r="3" spans="1:11" ht="24" thickBot="1">
      <c r="A3" s="296" t="s">
        <v>50</v>
      </c>
      <c r="B3" s="296"/>
      <c r="C3" s="296"/>
      <c r="D3" s="296"/>
      <c r="E3" s="296"/>
      <c r="F3" s="296"/>
      <c r="G3" s="296"/>
      <c r="H3" s="296"/>
      <c r="I3" s="120" t="s">
        <v>277</v>
      </c>
      <c r="J3" s="121" t="s">
        <v>128</v>
      </c>
      <c r="K3" s="121" t="s">
        <v>129</v>
      </c>
    </row>
    <row r="4" spans="1:11" ht="12.75">
      <c r="A4" s="297">
        <v>1</v>
      </c>
      <c r="B4" s="297"/>
      <c r="C4" s="297"/>
      <c r="D4" s="297"/>
      <c r="E4" s="297"/>
      <c r="F4" s="297"/>
      <c r="G4" s="297"/>
      <c r="H4" s="297"/>
      <c r="I4" s="123">
        <v>2</v>
      </c>
      <c r="J4" s="122" t="s">
        <v>255</v>
      </c>
      <c r="K4" s="122" t="s">
        <v>256</v>
      </c>
    </row>
    <row r="5" spans="1:11" ht="12.75">
      <c r="A5" s="281" t="s">
        <v>257</v>
      </c>
      <c r="B5" s="282"/>
      <c r="C5" s="282"/>
      <c r="D5" s="282"/>
      <c r="E5" s="282"/>
      <c r="F5" s="282"/>
      <c r="G5" s="282"/>
      <c r="H5" s="282"/>
      <c r="I5" s="80">
        <v>1</v>
      </c>
      <c r="J5" s="104">
        <v>96040350</v>
      </c>
      <c r="K5" s="81">
        <v>96040350</v>
      </c>
    </row>
    <row r="6" spans="1:11" ht="12.75">
      <c r="A6" s="281" t="s">
        <v>258</v>
      </c>
      <c r="B6" s="282"/>
      <c r="C6" s="282"/>
      <c r="D6" s="282"/>
      <c r="E6" s="282"/>
      <c r="F6" s="282"/>
      <c r="G6" s="282"/>
      <c r="H6" s="282"/>
      <c r="I6" s="80">
        <v>2</v>
      </c>
      <c r="J6" s="105">
        <v>0</v>
      </c>
      <c r="K6" s="82">
        <v>0</v>
      </c>
    </row>
    <row r="7" spans="1:11" ht="12.75">
      <c r="A7" s="281" t="s">
        <v>259</v>
      </c>
      <c r="B7" s="282"/>
      <c r="C7" s="282"/>
      <c r="D7" s="282"/>
      <c r="E7" s="282"/>
      <c r="F7" s="282"/>
      <c r="G7" s="282"/>
      <c r="H7" s="282"/>
      <c r="I7" s="80">
        <v>3</v>
      </c>
      <c r="J7" s="106">
        <v>475381</v>
      </c>
      <c r="K7" s="82">
        <v>1058316</v>
      </c>
    </row>
    <row r="8" spans="1:11" ht="12.75">
      <c r="A8" s="281" t="s">
        <v>260</v>
      </c>
      <c r="B8" s="282"/>
      <c r="C8" s="282"/>
      <c r="D8" s="282"/>
      <c r="E8" s="282"/>
      <c r="F8" s="282"/>
      <c r="G8" s="282"/>
      <c r="H8" s="282"/>
      <c r="I8" s="80">
        <v>4</v>
      </c>
      <c r="J8" s="107">
        <v>-45942412</v>
      </c>
      <c r="K8" s="82">
        <v>-76269190</v>
      </c>
    </row>
    <row r="9" spans="1:11" ht="12.75">
      <c r="A9" s="281" t="s">
        <v>261</v>
      </c>
      <c r="B9" s="282"/>
      <c r="C9" s="282"/>
      <c r="D9" s="282"/>
      <c r="E9" s="282"/>
      <c r="F9" s="282"/>
      <c r="G9" s="282"/>
      <c r="H9" s="282"/>
      <c r="I9" s="80">
        <v>5</v>
      </c>
      <c r="J9" s="107">
        <v>-141679068</v>
      </c>
      <c r="K9" s="82">
        <v>63669335</v>
      </c>
    </row>
    <row r="10" spans="1:11" ht="12.75">
      <c r="A10" s="281" t="s">
        <v>262</v>
      </c>
      <c r="B10" s="282"/>
      <c r="C10" s="282"/>
      <c r="D10" s="282"/>
      <c r="E10" s="282"/>
      <c r="F10" s="282"/>
      <c r="G10" s="282"/>
      <c r="H10" s="282"/>
      <c r="I10" s="80">
        <v>6</v>
      </c>
      <c r="J10" s="107">
        <v>273081818</v>
      </c>
      <c r="K10" s="82">
        <v>174015099</v>
      </c>
    </row>
    <row r="11" spans="1:11" ht="12.75">
      <c r="A11" s="281" t="s">
        <v>263</v>
      </c>
      <c r="B11" s="282"/>
      <c r="C11" s="282"/>
      <c r="D11" s="282"/>
      <c r="E11" s="282"/>
      <c r="F11" s="282"/>
      <c r="G11" s="282"/>
      <c r="H11" s="282"/>
      <c r="I11" s="80">
        <v>7</v>
      </c>
      <c r="J11" s="107"/>
      <c r="K11" s="82"/>
    </row>
    <row r="12" spans="1:11" ht="12.75">
      <c r="A12" s="281" t="s">
        <v>264</v>
      </c>
      <c r="B12" s="282"/>
      <c r="C12" s="282"/>
      <c r="D12" s="282"/>
      <c r="E12" s="282"/>
      <c r="F12" s="282"/>
      <c r="G12" s="282"/>
      <c r="H12" s="282"/>
      <c r="I12" s="80">
        <v>8</v>
      </c>
      <c r="J12" s="107"/>
      <c r="K12" s="82"/>
    </row>
    <row r="13" spans="1:11" ht="12.75">
      <c r="A13" s="281" t="s">
        <v>265</v>
      </c>
      <c r="B13" s="282"/>
      <c r="C13" s="282"/>
      <c r="D13" s="282"/>
      <c r="E13" s="282"/>
      <c r="F13" s="282"/>
      <c r="G13" s="282"/>
      <c r="H13" s="282"/>
      <c r="I13" s="80">
        <v>9</v>
      </c>
      <c r="J13" s="107"/>
      <c r="K13" s="82"/>
    </row>
    <row r="14" spans="1:11" ht="12.75">
      <c r="A14" s="283" t="s">
        <v>266</v>
      </c>
      <c r="B14" s="284"/>
      <c r="C14" s="284"/>
      <c r="D14" s="284"/>
      <c r="E14" s="284"/>
      <c r="F14" s="284"/>
      <c r="G14" s="284"/>
      <c r="H14" s="284"/>
      <c r="I14" s="80">
        <v>10</v>
      </c>
      <c r="J14" s="83">
        <v>181976069</v>
      </c>
      <c r="K14" s="83">
        <f>SUM(K5:K13)</f>
        <v>258513910</v>
      </c>
    </row>
    <row r="15" spans="1:11" ht="12.75">
      <c r="A15" s="281" t="s">
        <v>267</v>
      </c>
      <c r="B15" s="282"/>
      <c r="C15" s="282"/>
      <c r="D15" s="282"/>
      <c r="E15" s="282"/>
      <c r="F15" s="282"/>
      <c r="G15" s="282"/>
      <c r="H15" s="282"/>
      <c r="I15" s="80">
        <v>11</v>
      </c>
      <c r="J15" s="82"/>
      <c r="K15" s="82"/>
    </row>
    <row r="16" spans="1:11" ht="12.75">
      <c r="A16" s="281" t="s">
        <v>268</v>
      </c>
      <c r="B16" s="282"/>
      <c r="C16" s="282"/>
      <c r="D16" s="282"/>
      <c r="E16" s="282"/>
      <c r="F16" s="282"/>
      <c r="G16" s="282"/>
      <c r="H16" s="282"/>
      <c r="I16" s="80">
        <v>12</v>
      </c>
      <c r="J16" s="82"/>
      <c r="K16" s="82"/>
    </row>
    <row r="17" spans="1:11" ht="12.75">
      <c r="A17" s="281" t="s">
        <v>269</v>
      </c>
      <c r="B17" s="282"/>
      <c r="C17" s="282"/>
      <c r="D17" s="282"/>
      <c r="E17" s="282"/>
      <c r="F17" s="282"/>
      <c r="G17" s="282"/>
      <c r="H17" s="282"/>
      <c r="I17" s="80">
        <v>13</v>
      </c>
      <c r="J17" s="82"/>
      <c r="K17" s="82"/>
    </row>
    <row r="18" spans="1:11" ht="12.75">
      <c r="A18" s="281" t="s">
        <v>270</v>
      </c>
      <c r="B18" s="282"/>
      <c r="C18" s="282"/>
      <c r="D18" s="282"/>
      <c r="E18" s="282"/>
      <c r="F18" s="282"/>
      <c r="G18" s="282"/>
      <c r="H18" s="282"/>
      <c r="I18" s="80">
        <v>14</v>
      </c>
      <c r="J18" s="82"/>
      <c r="K18" s="82"/>
    </row>
    <row r="19" spans="1:11" ht="12.75">
      <c r="A19" s="281" t="s">
        <v>271</v>
      </c>
      <c r="B19" s="282"/>
      <c r="C19" s="282"/>
      <c r="D19" s="282"/>
      <c r="E19" s="282"/>
      <c r="F19" s="282"/>
      <c r="G19" s="282"/>
      <c r="H19" s="282"/>
      <c r="I19" s="80">
        <v>15</v>
      </c>
      <c r="J19" s="82"/>
      <c r="K19" s="82"/>
    </row>
    <row r="20" spans="1:11" ht="12.75">
      <c r="A20" s="281" t="s">
        <v>272</v>
      </c>
      <c r="B20" s="282"/>
      <c r="C20" s="282"/>
      <c r="D20" s="282"/>
      <c r="E20" s="282"/>
      <c r="F20" s="282"/>
      <c r="G20" s="282"/>
      <c r="H20" s="282"/>
      <c r="I20" s="80">
        <v>16</v>
      </c>
      <c r="J20" s="82"/>
      <c r="K20" s="82"/>
    </row>
    <row r="21" spans="1:11" ht="12.75">
      <c r="A21" s="283" t="s">
        <v>273</v>
      </c>
      <c r="B21" s="284"/>
      <c r="C21" s="284"/>
      <c r="D21" s="284"/>
      <c r="E21" s="284"/>
      <c r="F21" s="284"/>
      <c r="G21" s="284"/>
      <c r="H21" s="284"/>
      <c r="I21" s="80">
        <v>17</v>
      </c>
      <c r="J21" s="84">
        <f>SUM(J15:J20)</f>
        <v>0</v>
      </c>
      <c r="K21" s="84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89" t="s">
        <v>274</v>
      </c>
      <c r="B23" s="290"/>
      <c r="C23" s="290"/>
      <c r="D23" s="290"/>
      <c r="E23" s="290"/>
      <c r="F23" s="290"/>
      <c r="G23" s="290"/>
      <c r="H23" s="290"/>
      <c r="I23" s="85">
        <v>18</v>
      </c>
      <c r="J23" s="108">
        <f>+J14+J21</f>
        <v>181976069</v>
      </c>
      <c r="K23" s="108">
        <f>+K14+K21</f>
        <v>258513910</v>
      </c>
    </row>
    <row r="24" spans="1:11" ht="23.25" customHeight="1">
      <c r="A24" s="291" t="s">
        <v>275</v>
      </c>
      <c r="B24" s="292"/>
      <c r="C24" s="292"/>
      <c r="D24" s="292"/>
      <c r="E24" s="292"/>
      <c r="F24" s="292"/>
      <c r="G24" s="292"/>
      <c r="H24" s="292"/>
      <c r="I24" s="86">
        <v>19</v>
      </c>
      <c r="J24" s="84"/>
      <c r="K24" s="84"/>
    </row>
    <row r="25" spans="1:11" ht="30" customHeight="1">
      <c r="A25" s="277" t="s">
        <v>276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6">
    <dataValidation type="whole" operator="notEqual" allowBlank="1" showInputMessage="1" showErrorMessage="1" errorTitle="Pogrešan unos" error="Mogu se unijeti samo cjelobrojne vrijednosti." sqref="J24:K24">
      <formula1>9999999999</formula1>
    </dataValidation>
    <dataValidation type="whole" operator="notEqual" allowBlank="1" showInputMessage="1" showErrorMessage="1" errorTitle="Pogrešan unos" error="Mogu se unijeti samo cjelobrojne vrijednosti." sqref="J15:K20 K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ErrorMessage="1" errorTitle="Pogrešan unos" error="Mogu se unijeti samo cjelobrojne vrijednosti." sqref="J5:J13">
      <formula1>999999999999</formula1>
    </dataValidation>
    <dataValidation type="whole" operator="notEqual" allowBlank="1" showErrorMessage="1" errorTitle="Pogrešan unos" error="Mogu se unijeti samo cjelobrojne vrijednosti." sqref="J23:K23">
      <formula1>9999999999</formula1>
    </dataValidation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Petra Sklepic</cp:lastModifiedBy>
  <cp:lastPrinted>2014-07-07T11:47:24Z</cp:lastPrinted>
  <dcterms:created xsi:type="dcterms:W3CDTF">2008-10-17T11:51:54Z</dcterms:created>
  <dcterms:modified xsi:type="dcterms:W3CDTF">2014-07-08T13:13:58Z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