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4260" windowWidth="15480" windowHeight="4335" activeTab="5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<sst xmlns="http://schemas.openxmlformats.org/spreadsheetml/2006/main" count="362" uniqueCount="324">
  <si>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</si>
  <si>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</si>
  <si>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</si>
  <si>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</si>
  <si>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</si>
  <si>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</si>
  <si>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</si>
  <si>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</si>
  <si>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</si>
  <si>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</si>
  <si>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</si>
  <si>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</si>
  <si>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</si>
  <si>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</si>
  <si>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</si>
  <si>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</si>
  <si>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</si>
  <si>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</si>
  <si>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</si>
  <si>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</si>
  <si>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</si>
  <si>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</si>
  <si>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</si>
  <si>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</si>
  <si>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</si>
  <si>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</si>
  <si>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</si>
  <si>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</si>
  <si>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</si>
  <si>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</si>
  <si>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</si>
  <si>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</si>
  <si>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</si>
  <si>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</si>
  <si>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</si>
  <si>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</si>
  <si>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</si>
  <si>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</si>
  <si>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</si>
  <si>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</si>
  <si>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</si>
  <si>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</si>
  <si>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</si>
  <si>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</si>
  <si>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</si>
  <si>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</si>
  <si>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</si>
  <si>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</si>
  <si>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</si>
  <si>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</si>
  <si>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</si>
  <si>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</si>
  <si>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</si>
  <si>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</si>
  <si>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</si>
  <si>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</si>
  <si>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</si>
  <si>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</si>
  <si>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</si>
  <si>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</si>
  <si>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</si>
  <si>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</si>
  <si>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</si>
  <si>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</si>
  <si>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</si>
  <si>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</si>
  <si>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</si>
  <si>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</si>
  <si>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</si>
  <si>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</si>
  <si>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</si>
  <si>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</si>
  <si>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</si>
  <si>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</si>
  <si>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</si>
  <si>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</si>
  <si>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</si>
  <si>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</si>
  <si>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</si>
  <si>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</si>
  <si>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</si>
  <si>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</si>
  <si>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</si>
  <si>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</si>
  <si>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</si>
  <si>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</si>
  <si>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</si>
  <si>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</si>
  <si>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</si>
  <si>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</si>
  <si>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</si>
  <si>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</si>
  <si>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</si>
  <si>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</si>
  <si>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</si>
  <si>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</si>
  <si>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</si>
  <si>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</si>
  <si>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</si>
  <si>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</si>
  <si>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</si>
  <si>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</si>
  <si>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</si>
  <si>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</si>
  <si>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</si>
  <si>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</si>
  <si>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</si>
  <si>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</si>
  <si>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</si>
  <si>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</si>
  <si>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</si>
  <si>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</si>
  <si>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</si>
  <si>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</si>
  <si>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</si>
  <si>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</si>
  <si>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</si>
  <si>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</si>
  <si>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</si>
  <si>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</si>
  <si>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</si>
  <si>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</si>
  <si>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</si>
  <si>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</si>
  <si>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</si>
  <si>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</si>
  <si>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</si>
  <si>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</si>
  <si>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</si>
  <si>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</si>
  <si>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</si>
  <si>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</si>
  <si>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</si>
  <si>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</si>
  <si>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</si>
  <si>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</si>
  <si>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</si>
  <si>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</si>
  <si>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</si>
  <si>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</si>
  <si>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</si>
  <si>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</si>
  <si>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</si>
  <si>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</si>
  <si>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</si>
  <si>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</si>
  <si>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</si>
  <si>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</si>
  <si>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</si>
  <si>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</si>
  <si>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</si>
  <si>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</si>
  <si>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</si>
  <si>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</si>
  <si>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</si>
  <si>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</si>
  <si>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</si>
  <si>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</si>
  <si>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</si>
  <si>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</si>
  <si>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</si>
  <si>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</si>
  <si>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</si>
  <si>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</si>
  <si>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</si>
  <si>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</si>
  <si>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</si>
  <si>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</si>
  <si>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</si>
  <si>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</si>
  <si>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</si>
  <si>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</si>
  <si>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</si>
  <si>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</si>
  <si>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</si>
  <si>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</si>
  <si>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</si>
  <si>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</si>
  <si>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</si>
  <si>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</si>
  <si>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</si>
  <si>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</si>
  <si>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</si>
  <si>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</si>
  <si>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</si>
  <si>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</si>
  <si>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</si>
  <si>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</si>
  <si>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</si>
  <si>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</si>
  <si>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</si>
  <si>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</si>
  <si>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</si>
  <si>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</si>
  <si>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</si>
  <si>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</si>
  <si>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</si>
  <si>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</si>
  <si>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</si>
  <si>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</si>
  <si>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</si>
  <si>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</si>
  <si>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</si>
  <si>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</si>
  <si>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</si>
  <si>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</si>
  <si>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</si>
  <si>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</si>
  <si>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</si>
  <si>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</si>
  <si>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</si>
  <si>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</si>
  <si>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</si>
  <si>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</si>
  <si>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</si>
  <si>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</si>
  <si>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</si>
  <si>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</si>
  <si>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</si>
  <si>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</si>
  <si>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</si>
  <si>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</si>
  <si>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</si>
  <si>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</si>
  <si>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</si>
  <si>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</si>
  <si>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</si>
  <si>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</si>
  <si>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</si>
  <si>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</si>
  <si>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</si>
  <si>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</si>
  <si>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</si>
  <si>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</si>
  <si>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Bookkeeping service: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</si>
  <si>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</si>
  <si>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</si>
  <si>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</si>
  <si>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</si>
  <si>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</si>
  <si>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</si>
  <si>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</si>
  <si>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</si>
  <si>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</si>
  <si>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</si>
  <si>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</si>
  <si>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</si>
  <si>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</si>
  <si>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</si>
  <si>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</si>
  <si>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</si>
  <si>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</si>
  <si>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</si>
  <si>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</si>
  <si>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</si>
  <si>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</si>
  <si>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</si>
  <si>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</si>
  <si>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</si>
  <si>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</si>
  <si>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</si>
  <si>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</si>
  <si>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</si>
  <si>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</si>
  <si>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</si>
  <si>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</si>
  <si>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</si>
  <si>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</si>
  <si>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</si>
  <si>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</si>
  <si>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</si>
  <si>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</si>
  <si>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</si>
  <si>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</si>
  <si>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</si>
  <si>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</si>
  <si>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</si>
  <si>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</si>
  <si>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</si>
  <si>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</si>
  <si>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</si>
  <si>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</si>
  <si>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</si>
  <si>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</si>
  <si>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</si>
  <si>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</si>
  <si>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</si>
  <si>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</si>
  <si>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Increase of cash and cash equivalents</t>
  </si>
  <si>
    <t>Decrease of cash and cash equivalents</t>
  </si>
  <si>
    <t>Varteks Group - Varaždin</t>
  </si>
  <si>
    <t>YES</t>
  </si>
  <si>
    <t xml:space="preserve">BURGTRADE G.m.b.h. </t>
  </si>
  <si>
    <t>VARTEKS TRADE d.o.o.</t>
  </si>
  <si>
    <t>Eisenstadt, Austrija</t>
  </si>
  <si>
    <t>00128280Y</t>
  </si>
  <si>
    <t>VARTEKS LOGISTIC d.o.o.</t>
  </si>
  <si>
    <t>Varaždin, Hrvatska</t>
  </si>
  <si>
    <t>01038133</t>
  </si>
  <si>
    <t>VARTEKS ESOP d.o.o.</t>
  </si>
  <si>
    <t>070092385</t>
  </si>
  <si>
    <t>Bolšec Vlado</t>
  </si>
  <si>
    <t>042/377-005</t>
  </si>
  <si>
    <t>vbolsec@varteks.com</t>
  </si>
  <si>
    <t>00872098033</t>
  </si>
  <si>
    <t>1280511</t>
  </si>
  <si>
    <t>IX.  TOTAL INCOME (111+131+142+144)</t>
  </si>
  <si>
    <t>Maribor, Slovenija</t>
  </si>
  <si>
    <t>5351944000</t>
  </si>
  <si>
    <t>VARTEKS PRO d.o.o.</t>
  </si>
  <si>
    <t>as of 31.03.2013.</t>
  </si>
  <si>
    <t>Varteks Group -Varaždin</t>
  </si>
  <si>
    <t>period 01.01.2013. to 31.03.2013.</t>
  </si>
  <si>
    <t>31.03.2013.</t>
  </si>
  <si>
    <t>Total decreases of cash flows</t>
  </si>
  <si>
    <t>Notes to financial reports</t>
  </si>
  <si>
    <t>Note: As of 07.01.2013. The Varteks dd - Varazdin are linked to the company which operated the day</t>
  </si>
  <si>
    <t>as a separate legal entity. For this reason, the financial size of individual positions in the period differ from</t>
  </si>
  <si>
    <t>the period of the previous year.</t>
  </si>
  <si>
    <t>Varteks Clothing d.o.o. - Varazdin</t>
  </si>
  <si>
    <t>Varteks Ludbreg d.o.o. - Ludbreg</t>
  </si>
  <si>
    <t>Varteks Bednja d.o.o. - Bednja</t>
  </si>
  <si>
    <t>Society for Inter Trade d.o.o. Slovenia, which was found in 100% ownership Varteksa Inc., on 19/03/2013. the opening of the bankruptcy proceedings so that the company is consolidated with the results to date of the bankruptcy procedure</t>
  </si>
  <si>
    <t>Companies that have merged Varteks  dd as of 07.01.2013.: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</si>
</sst>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  <font>
      <sz val="10"/>
      <color indexed="9"/>
      <name val="Arial"/>
      <family val="0"/>
    </font>
    <font>
      <sz val="12"/>
      <color indexed="63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6" xfId="57" applyFont="1" applyFill="1" applyBorder="1" applyAlignment="1">
      <alignment horizontal="center" vertical="center" wrapText="1"/>
      <protection/>
    </xf>
    <xf numFmtId="0" fontId="6" fillId="21" borderId="36" xfId="57" applyFont="1" applyFill="1" applyBorder="1" applyAlignment="1">
      <alignment horizontal="center" vertical="center" wrapText="1"/>
      <protection/>
    </xf>
    <xf numFmtId="0" fontId="6" fillId="21" borderId="37" xfId="57" applyFont="1" applyFill="1" applyBorder="1" applyAlignment="1">
      <alignment horizontal="center" vertical="center"/>
      <protection/>
    </xf>
    <xf numFmtId="49" fontId="6" fillId="21" borderId="37" xfId="57" applyNumberFormat="1" applyFont="1" applyFill="1" applyBorder="1" applyAlignment="1">
      <alignment horizontal="center" vertical="center" wrapText="1"/>
      <protection/>
    </xf>
    <xf numFmtId="167" fontId="2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Alignment="1">
      <alignment/>
      <protection/>
    </xf>
    <xf numFmtId="167" fontId="2" fillId="0" borderId="13" xfId="57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4" fillId="0" borderId="17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Border="1" applyAlignment="1">
      <alignment/>
    </xf>
    <xf numFmtId="0" fontId="3" fillId="0" borderId="0" xfId="58" applyFont="1" applyFill="1" applyBorder="1" applyProtection="1">
      <alignment/>
      <protection hidden="1"/>
    </xf>
    <xf numFmtId="0" fontId="3" fillId="0" borderId="35" xfId="58" applyFont="1" applyFill="1" applyBorder="1" applyAlignment="1" applyProtection="1">
      <alignment horizontal="left" vertical="top" indent="2"/>
      <protection hidden="1"/>
    </xf>
    <xf numFmtId="0" fontId="3" fillId="0" borderId="34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5" xfId="58" applyFont="1" applyFill="1" applyBorder="1" applyProtection="1">
      <alignment vertical="top"/>
      <protection hidden="1"/>
    </xf>
    <xf numFmtId="14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0" fontId="0" fillId="0" borderId="17" xfId="0" applyFont="1" applyFill="1" applyBorder="1" applyAlignment="1">
      <alignment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0" fontId="32" fillId="0" borderId="0" xfId="0" applyFill="1" applyAlignment="1">
      <alignment vertical="top"/>
    </xf>
    <xf numFmtId="4" fontId="33" fillId="0" borderId="0" xfId="57" applyNumberFormat="1" applyFont="1" applyFill="1" applyAlignment="1">
      <alignment/>
      <protection/>
    </xf>
    <xf numFmtId="167" fontId="2" fillId="0" borderId="14" xfId="57" applyNumberFormat="1" applyFont="1" applyFill="1" applyBorder="1" applyAlignment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 applyProtection="1">
      <alignment/>
      <protection hidden="1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38" xfId="0" applyFont="1" applyBorder="1" applyAlignment="1" applyProtection="1">
      <alignment horizontal="left" vertical="top" wrapText="1"/>
      <protection hidden="1"/>
    </xf>
    <xf numFmtId="0" fontId="3" fillId="0" borderId="34" xfId="0" applyFont="1" applyBorder="1" applyAlignment="1" applyProtection="1">
      <alignment horizontal="right"/>
      <protection hidden="1"/>
    </xf>
    <xf numFmtId="0" fontId="3" fillId="0" borderId="35" xfId="0" applyFont="1" applyBorder="1" applyAlignment="1" applyProtection="1">
      <alignment horizontal="left" vertical="top" wrapText="1" indent="2"/>
      <protection hidden="1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49" fontId="2" fillId="0" borderId="35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Fill="1" applyBorder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1" xfId="57" applyNumberFormat="1" applyFont="1" applyFill="1" applyBorder="1" applyAlignment="1">
      <alignment horizontal="center" vertical="center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167" fontId="2" fillId="0" borderId="28" xfId="57" applyNumberFormat="1" applyFont="1" applyFill="1" applyBorder="1" applyAlignment="1">
      <alignment horizontal="center" vertical="center"/>
      <protection/>
    </xf>
    <xf numFmtId="0" fontId="32" fillId="0" borderId="0" xfId="0" applyBorder="1" applyAlignment="1">
      <alignment vertical="top"/>
    </xf>
    <xf numFmtId="0" fontId="32" fillId="0" borderId="0" xfId="0" applyFill="1" applyBorder="1" applyAlignment="1">
      <alignment vertical="top"/>
    </xf>
    <xf numFmtId="0" fontId="32" fillId="0" borderId="0" xfId="0" applyBorder="1" applyAlignment="1">
      <alignment vertical="top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167" fontId="2" fillId="0" borderId="40" xfId="57" applyNumberFormat="1" applyFont="1" applyFill="1" applyBorder="1" applyAlignment="1">
      <alignment horizontal="center" vertical="center"/>
      <protection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4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67" fontId="2" fillId="0" borderId="39" xfId="57" applyNumberFormat="1" applyFont="1" applyFill="1" applyBorder="1" applyAlignment="1">
      <alignment horizontal="center" vertical="center"/>
      <protection/>
    </xf>
    <xf numFmtId="49" fontId="4" fillId="0" borderId="41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49" fontId="4" fillId="0" borderId="42" xfId="53" applyNumberFormat="1" applyFont="1" applyFill="1" applyBorder="1" applyAlignment="1" applyProtection="1">
      <alignment horizontal="left" vertical="center"/>
      <protection hidden="1" locked="0"/>
    </xf>
    <xf numFmtId="49" fontId="4" fillId="0" borderId="43" xfId="53" applyNumberFormat="1" applyFont="1" applyFill="1" applyBorder="1" applyAlignment="1" applyProtection="1">
      <alignment horizontal="left" vertical="center"/>
      <protection hidden="1" locked="0"/>
    </xf>
    <xf numFmtId="49" fontId="3" fillId="0" borderId="44" xfId="58" applyNumberFormat="1" applyFont="1" applyFill="1" applyBorder="1" applyAlignment="1" applyProtection="1">
      <alignment horizontal="left" vertical="center"/>
      <protection hidden="1" locked="0"/>
    </xf>
    <xf numFmtId="0" fontId="32" fillId="0" borderId="0" xfId="0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9" fontId="2" fillId="0" borderId="4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wrapText="1"/>
      <protection hidden="1"/>
    </xf>
    <xf numFmtId="0" fontId="3" fillId="0" borderId="46" xfId="0" applyFont="1" applyFill="1" applyBorder="1" applyAlignment="1" applyProtection="1">
      <alignment horizontal="left" vertical="center"/>
      <protection hidden="1" locked="0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44" xfId="0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47" xfId="0" applyFont="1" applyBorder="1" applyAlignment="1" applyProtection="1">
      <alignment horizontal="center" vertical="top"/>
      <protection hidden="1"/>
    </xf>
    <xf numFmtId="0" fontId="3" fillId="0" borderId="47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2" fillId="0" borderId="48" xfId="0" applyFont="1" applyFill="1" applyBorder="1" applyAlignment="1" applyProtection="1">
      <alignment horizontal="right" vertical="center"/>
      <protection hidden="1" locked="0"/>
    </xf>
    <xf numFmtId="0" fontId="2" fillId="0" borderId="44" xfId="0" applyFont="1" applyFill="1" applyBorder="1" applyAlignment="1" applyProtection="1">
      <alignment horizontal="right" vertical="center"/>
      <protection hidden="1" locked="0"/>
    </xf>
    <xf numFmtId="0" fontId="2" fillId="0" borderId="46" xfId="0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34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5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5" xfId="0" applyFont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21" xfId="57" applyFont="1" applyFill="1" applyBorder="1" applyAlignment="1">
      <alignment horizontal="left" vertical="center" wrapText="1"/>
      <protection/>
    </xf>
    <xf numFmtId="0" fontId="3" fillId="0" borderId="50" xfId="57" applyFont="1" applyFill="1" applyBorder="1" applyAlignment="1">
      <alignment horizontal="left" vertical="center" wrapText="1"/>
      <protection/>
    </xf>
    <xf numFmtId="0" fontId="3" fillId="0" borderId="51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3" fillId="0" borderId="19" xfId="57" applyFont="1" applyFill="1" applyBorder="1" applyAlignment="1">
      <alignment horizontal="left" vertical="center" wrapText="1"/>
      <protection/>
    </xf>
    <xf numFmtId="0" fontId="3" fillId="0" borderId="52" xfId="57" applyFont="1" applyFill="1" applyBorder="1" applyAlignment="1">
      <alignment horizontal="left" vertical="center" wrapText="1"/>
      <protection/>
    </xf>
    <xf numFmtId="0" fontId="3" fillId="0" borderId="53" xfId="57" applyFont="1" applyFill="1" applyBorder="1" applyAlignment="1">
      <alignment horizontal="left" vertical="center" wrapText="1"/>
      <protection/>
    </xf>
    <xf numFmtId="0" fontId="2" fillId="0" borderId="19" xfId="57" applyFont="1" applyFill="1" applyBorder="1" applyAlignment="1">
      <alignment horizontal="left" vertical="center" wrapText="1"/>
      <protection/>
    </xf>
    <xf numFmtId="0" fontId="2" fillId="0" borderId="52" xfId="57" applyFont="1" applyFill="1" applyBorder="1" applyAlignment="1">
      <alignment horizontal="left" vertical="center" wrapText="1"/>
      <protection/>
    </xf>
    <xf numFmtId="0" fontId="2" fillId="0" borderId="21" xfId="57" applyFont="1" applyFill="1" applyBorder="1" applyAlignment="1">
      <alignment horizontal="left" vertical="center" wrapText="1"/>
      <protection/>
    </xf>
    <xf numFmtId="0" fontId="2" fillId="0" borderId="50" xfId="57" applyFont="1" applyFill="1" applyBorder="1" applyAlignment="1">
      <alignment horizontal="left" vertical="center" wrapText="1"/>
      <protection/>
    </xf>
    <xf numFmtId="0" fontId="2" fillId="0" borderId="51" xfId="57" applyFont="1" applyFill="1" applyBorder="1" applyAlignment="1">
      <alignment horizontal="left" vertical="center" wrapText="1"/>
      <protection/>
    </xf>
    <xf numFmtId="0" fontId="3" fillId="0" borderId="2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0" fontId="3" fillId="0" borderId="25" xfId="57" applyFont="1" applyFill="1" applyBorder="1" applyAlignment="1">
      <alignment horizontal="left" vertical="center" wrapText="1"/>
      <protection/>
    </xf>
    <xf numFmtId="0" fontId="3" fillId="0" borderId="34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35" xfId="57" applyFont="1" applyFill="1" applyBorder="1" applyAlignment="1">
      <alignment horizontal="left" vertical="center" wrapText="1"/>
      <protection/>
    </xf>
    <xf numFmtId="0" fontId="3" fillId="0" borderId="27" xfId="57" applyFont="1" applyFill="1" applyBorder="1" applyAlignment="1">
      <alignment horizontal="left" vertical="center" wrapText="1"/>
      <protection/>
    </xf>
    <xf numFmtId="0" fontId="3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5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6" xfId="57" applyFont="1" applyFill="1" applyBorder="1" applyAlignment="1">
      <alignment horizontal="center" vertical="center" wrapText="1"/>
      <protection/>
    </xf>
    <xf numFmtId="0" fontId="6" fillId="21" borderId="37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5" fillId="0" borderId="0" xfId="0" applyFont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9">
      <selection activeCell="J48" sqref="J48"/>
    </sheetView>
  </sheetViews>
  <sheetFormatPr defaultColWidth="9.140625" defaultRowHeight="12.75"/>
  <cols>
    <col min="1" max="1" width="9.140625" style="69" customWidth="1"/>
    <col min="2" max="2" width="13.00390625" style="69" customWidth="1"/>
    <col min="3" max="4" width="9.140625" style="69" customWidth="1"/>
    <col min="5" max="5" width="9.8515625" style="69" bestFit="1" customWidth="1"/>
    <col min="6" max="6" width="9.140625" style="69" customWidth="1"/>
    <col min="7" max="7" width="14.00390625" style="69" customWidth="1"/>
    <col min="8" max="8" width="19.28125" style="69" customWidth="1"/>
    <col min="9" max="9" width="14.421875" style="69" customWidth="1"/>
    <col min="10" max="16384" width="9.140625" style="69" customWidth="1"/>
  </cols>
  <sheetData>
    <row r="1" spans="1:12" ht="15.75">
      <c r="A1" s="272" t="s">
        <v>209</v>
      </c>
      <c r="B1" s="272"/>
      <c r="C1" s="27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273" t="s">
        <v>208</v>
      </c>
      <c r="B2" s="274"/>
      <c r="C2" s="274"/>
      <c r="D2" s="275"/>
      <c r="E2" s="145">
        <v>41275</v>
      </c>
      <c r="F2" s="86"/>
      <c r="G2" s="87" t="s">
        <v>7</v>
      </c>
      <c r="H2" s="145">
        <v>41364</v>
      </c>
      <c r="I2" s="70"/>
      <c r="J2" s="32"/>
      <c r="K2" s="32"/>
      <c r="L2" s="32"/>
    </row>
    <row r="3" spans="1:12" ht="12.75">
      <c r="A3" s="71"/>
      <c r="B3" s="71"/>
      <c r="C3" s="71"/>
      <c r="D3" s="71"/>
      <c r="E3" s="72"/>
      <c r="F3" s="72"/>
      <c r="G3" s="71"/>
      <c r="H3" s="71"/>
      <c r="I3" s="73"/>
      <c r="J3" s="32"/>
      <c r="K3" s="32"/>
      <c r="L3" s="32"/>
    </row>
    <row r="4" spans="1:12" ht="15.75">
      <c r="A4" s="276" t="s">
        <v>210</v>
      </c>
      <c r="B4" s="276"/>
      <c r="C4" s="276"/>
      <c r="D4" s="276"/>
      <c r="E4" s="276"/>
      <c r="F4" s="276"/>
      <c r="G4" s="276"/>
      <c r="H4" s="276"/>
      <c r="I4" s="276"/>
      <c r="J4" s="32"/>
      <c r="K4" s="32"/>
      <c r="L4" s="32"/>
    </row>
    <row r="5" spans="1:12" ht="12.75">
      <c r="A5" s="30"/>
      <c r="B5" s="30"/>
      <c r="C5" s="30"/>
      <c r="D5" s="31"/>
      <c r="E5" s="74"/>
      <c r="F5" s="75"/>
      <c r="G5" s="76"/>
      <c r="H5" s="77"/>
      <c r="I5" s="78"/>
      <c r="J5" s="32"/>
      <c r="K5" s="32"/>
      <c r="L5" s="32"/>
    </row>
    <row r="6" spans="1:12" ht="12.75">
      <c r="A6" s="213" t="s">
        <v>211</v>
      </c>
      <c r="B6" s="214"/>
      <c r="C6" s="230" t="s">
        <v>212</v>
      </c>
      <c r="D6" s="231"/>
      <c r="E6" s="277"/>
      <c r="F6" s="277"/>
      <c r="G6" s="277"/>
      <c r="H6" s="277"/>
      <c r="I6" s="90"/>
      <c r="J6" s="32"/>
      <c r="K6" s="32"/>
      <c r="L6" s="32"/>
    </row>
    <row r="7" spans="1:12" ht="12.75">
      <c r="A7" s="91"/>
      <c r="B7" s="91"/>
      <c r="C7" s="30"/>
      <c r="D7" s="30"/>
      <c r="E7" s="277"/>
      <c r="F7" s="277"/>
      <c r="G7" s="277"/>
      <c r="H7" s="277"/>
      <c r="I7" s="90"/>
      <c r="J7" s="32"/>
      <c r="K7" s="32"/>
      <c r="L7" s="32"/>
    </row>
    <row r="8" spans="1:12" ht="24.75" customHeight="1">
      <c r="A8" s="278" t="s">
        <v>213</v>
      </c>
      <c r="B8" s="279"/>
      <c r="C8" s="230" t="s">
        <v>214</v>
      </c>
      <c r="D8" s="231"/>
      <c r="E8" s="277"/>
      <c r="F8" s="277"/>
      <c r="G8" s="277"/>
      <c r="H8" s="277"/>
      <c r="I8" s="31"/>
      <c r="J8" s="32"/>
      <c r="K8" s="32"/>
      <c r="L8" s="32"/>
    </row>
    <row r="9" spans="1:12" ht="12.75">
      <c r="A9" s="92"/>
      <c r="B9" s="92"/>
      <c r="C9" s="93"/>
      <c r="D9" s="30"/>
      <c r="E9" s="30"/>
      <c r="F9" s="30"/>
      <c r="G9" s="30"/>
      <c r="H9" s="30"/>
      <c r="I9" s="30"/>
      <c r="J9" s="32"/>
      <c r="K9" s="32"/>
      <c r="L9" s="32"/>
    </row>
    <row r="10" spans="1:12" ht="12.75">
      <c r="A10" s="269" t="s">
        <v>215</v>
      </c>
      <c r="B10" s="270"/>
      <c r="C10" s="230" t="s">
        <v>304</v>
      </c>
      <c r="D10" s="231"/>
      <c r="E10" s="30"/>
      <c r="F10" s="30"/>
      <c r="G10" s="30"/>
      <c r="H10" s="30"/>
      <c r="I10" s="30"/>
      <c r="J10" s="32"/>
      <c r="K10" s="32"/>
      <c r="L10" s="32"/>
    </row>
    <row r="11" spans="1:12" ht="12.75">
      <c r="A11" s="271"/>
      <c r="B11" s="271"/>
      <c r="C11" s="30"/>
      <c r="D11" s="30"/>
      <c r="E11" s="30"/>
      <c r="F11" s="30"/>
      <c r="G11" s="30"/>
      <c r="H11" s="30"/>
      <c r="I11" s="30"/>
      <c r="J11" s="32"/>
      <c r="K11" s="32"/>
      <c r="L11" s="32"/>
    </row>
    <row r="12" spans="1:12" ht="12.75">
      <c r="A12" s="213" t="s">
        <v>216</v>
      </c>
      <c r="B12" s="214"/>
      <c r="C12" s="232" t="s">
        <v>217</v>
      </c>
      <c r="D12" s="265"/>
      <c r="E12" s="265"/>
      <c r="F12" s="265"/>
      <c r="G12" s="265"/>
      <c r="H12" s="265"/>
      <c r="I12" s="266"/>
      <c r="J12" s="32"/>
      <c r="K12" s="32"/>
      <c r="L12" s="32"/>
    </row>
    <row r="13" spans="1:12" ht="12.75">
      <c r="A13" s="91"/>
      <c r="B13" s="91"/>
      <c r="C13" s="94"/>
      <c r="D13" s="30"/>
      <c r="E13" s="30"/>
      <c r="F13" s="30"/>
      <c r="G13" s="30"/>
      <c r="H13" s="30"/>
      <c r="I13" s="30"/>
      <c r="J13" s="32"/>
      <c r="K13" s="32"/>
      <c r="L13" s="32"/>
    </row>
    <row r="14" spans="1:12" ht="12.75">
      <c r="A14" s="213" t="s">
        <v>4</v>
      </c>
      <c r="B14" s="214"/>
      <c r="C14" s="267">
        <v>42000</v>
      </c>
      <c r="D14" s="268"/>
      <c r="E14" s="30"/>
      <c r="F14" s="232" t="s">
        <v>218</v>
      </c>
      <c r="G14" s="265"/>
      <c r="H14" s="265"/>
      <c r="I14" s="266"/>
      <c r="J14" s="32"/>
      <c r="K14" s="32"/>
      <c r="L14" s="32"/>
    </row>
    <row r="15" spans="1:12" ht="12.75">
      <c r="A15" s="91"/>
      <c r="B15" s="91"/>
      <c r="C15" s="30"/>
      <c r="D15" s="30"/>
      <c r="E15" s="30"/>
      <c r="F15" s="30"/>
      <c r="G15" s="30"/>
      <c r="H15" s="30"/>
      <c r="I15" s="30"/>
      <c r="J15" s="32"/>
      <c r="K15" s="32"/>
      <c r="L15" s="32"/>
    </row>
    <row r="16" spans="1:12" ht="12.75">
      <c r="A16" s="213" t="s">
        <v>219</v>
      </c>
      <c r="B16" s="214"/>
      <c r="C16" s="232" t="s">
        <v>220</v>
      </c>
      <c r="D16" s="265"/>
      <c r="E16" s="265"/>
      <c r="F16" s="265"/>
      <c r="G16" s="265"/>
      <c r="H16" s="265"/>
      <c r="I16" s="266"/>
      <c r="J16" s="32"/>
      <c r="K16" s="32"/>
      <c r="L16" s="32"/>
    </row>
    <row r="17" spans="1:12" ht="12.75">
      <c r="A17" s="91"/>
      <c r="B17" s="91"/>
      <c r="C17" s="30"/>
      <c r="D17" s="30"/>
      <c r="E17" s="30"/>
      <c r="F17" s="30"/>
      <c r="G17" s="30"/>
      <c r="H17" s="30"/>
      <c r="I17" s="30"/>
      <c r="J17" s="32"/>
      <c r="K17" s="32"/>
      <c r="L17" s="32"/>
    </row>
    <row r="18" spans="1:12" ht="12.75">
      <c r="A18" s="213" t="s">
        <v>5</v>
      </c>
      <c r="B18" s="214"/>
      <c r="C18" s="260" t="s">
        <v>221</v>
      </c>
      <c r="D18" s="261"/>
      <c r="E18" s="261"/>
      <c r="F18" s="261"/>
      <c r="G18" s="261"/>
      <c r="H18" s="261"/>
      <c r="I18" s="262"/>
      <c r="J18" s="32"/>
      <c r="K18" s="32"/>
      <c r="L18" s="32"/>
    </row>
    <row r="19" spans="1:12" ht="12.75">
      <c r="A19" s="91"/>
      <c r="B19" s="91"/>
      <c r="C19" s="94"/>
      <c r="D19" s="30"/>
      <c r="E19" s="30"/>
      <c r="F19" s="30"/>
      <c r="G19" s="30"/>
      <c r="H19" s="30"/>
      <c r="I19" s="30"/>
      <c r="J19" s="32"/>
      <c r="K19" s="32"/>
      <c r="L19" s="32"/>
    </row>
    <row r="20" spans="1:12" ht="12.75">
      <c r="A20" s="213" t="s">
        <v>222</v>
      </c>
      <c r="B20" s="214"/>
      <c r="C20" s="260" t="s">
        <v>223</v>
      </c>
      <c r="D20" s="261"/>
      <c r="E20" s="261"/>
      <c r="F20" s="261"/>
      <c r="G20" s="261"/>
      <c r="H20" s="261"/>
      <c r="I20" s="262"/>
      <c r="J20" s="32"/>
      <c r="K20" s="32"/>
      <c r="L20" s="32"/>
    </row>
    <row r="21" spans="1:12" ht="12.75">
      <c r="A21" s="91"/>
      <c r="B21" s="91"/>
      <c r="C21" s="94"/>
      <c r="D21" s="30"/>
      <c r="E21" s="30"/>
      <c r="F21" s="30"/>
      <c r="G21" s="30"/>
      <c r="H21" s="30"/>
      <c r="I21" s="30"/>
      <c r="J21" s="32"/>
      <c r="K21" s="32"/>
      <c r="L21" s="32"/>
    </row>
    <row r="22" spans="1:12" ht="12.75">
      <c r="A22" s="213" t="s">
        <v>224</v>
      </c>
      <c r="B22" s="214"/>
      <c r="C22" s="95">
        <v>472</v>
      </c>
      <c r="D22" s="232" t="s">
        <v>218</v>
      </c>
      <c r="E22" s="258"/>
      <c r="F22" s="259"/>
      <c r="G22" s="263"/>
      <c r="H22" s="264"/>
      <c r="I22" s="96"/>
      <c r="J22" s="32"/>
      <c r="K22" s="32"/>
      <c r="L22" s="32"/>
    </row>
    <row r="23" spans="1:12" ht="12.75">
      <c r="A23" s="91"/>
      <c r="B23" s="91"/>
      <c r="C23" s="30"/>
      <c r="D23" s="30"/>
      <c r="E23" s="30"/>
      <c r="F23" s="30"/>
      <c r="G23" s="30"/>
      <c r="H23" s="30"/>
      <c r="I23" s="31"/>
      <c r="J23" s="32"/>
      <c r="K23" s="32"/>
      <c r="L23" s="32"/>
    </row>
    <row r="24" spans="1:12" ht="12.75">
      <c r="A24" s="213" t="s">
        <v>225</v>
      </c>
      <c r="B24" s="214"/>
      <c r="C24" s="95">
        <v>5</v>
      </c>
      <c r="D24" s="232" t="s">
        <v>226</v>
      </c>
      <c r="E24" s="258"/>
      <c r="F24" s="258"/>
      <c r="G24" s="259"/>
      <c r="H24" s="88" t="s">
        <v>227</v>
      </c>
      <c r="I24" s="97">
        <v>1945</v>
      </c>
      <c r="J24" s="32"/>
      <c r="K24" s="32"/>
      <c r="L24" s="32"/>
    </row>
    <row r="25" spans="1:12" ht="12.75">
      <c r="A25" s="91"/>
      <c r="B25" s="91"/>
      <c r="C25" s="30"/>
      <c r="D25" s="30"/>
      <c r="E25" s="30"/>
      <c r="F25" s="30"/>
      <c r="G25" s="91"/>
      <c r="H25" s="91" t="s">
        <v>228</v>
      </c>
      <c r="I25" s="94"/>
      <c r="J25" s="32"/>
      <c r="K25" s="32"/>
      <c r="L25" s="32"/>
    </row>
    <row r="26" spans="1:12" ht="12.75">
      <c r="A26" s="213" t="s">
        <v>229</v>
      </c>
      <c r="B26" s="214"/>
      <c r="C26" s="98" t="s">
        <v>291</v>
      </c>
      <c r="D26" s="99"/>
      <c r="E26" s="32"/>
      <c r="F26" s="31"/>
      <c r="G26" s="213" t="s">
        <v>230</v>
      </c>
      <c r="H26" s="214"/>
      <c r="I26" s="97">
        <v>1413</v>
      </c>
      <c r="J26" s="32"/>
      <c r="K26" s="32"/>
      <c r="L26" s="32"/>
    </row>
    <row r="27" spans="1:12" ht="12.75">
      <c r="A27" s="91"/>
      <c r="B27" s="91"/>
      <c r="C27" s="30"/>
      <c r="D27" s="31"/>
      <c r="E27" s="31"/>
      <c r="F27" s="31"/>
      <c r="G27" s="31"/>
      <c r="H27" s="30"/>
      <c r="I27" s="100"/>
      <c r="J27" s="32"/>
      <c r="K27" s="32"/>
      <c r="L27" s="32"/>
    </row>
    <row r="28" spans="1:12" ht="12.75">
      <c r="A28" s="254" t="s">
        <v>231</v>
      </c>
      <c r="B28" s="255"/>
      <c r="C28" s="256"/>
      <c r="D28" s="256"/>
      <c r="E28" s="255" t="s">
        <v>232</v>
      </c>
      <c r="F28" s="257"/>
      <c r="G28" s="257"/>
      <c r="H28" s="256" t="s">
        <v>233</v>
      </c>
      <c r="I28" s="256"/>
      <c r="J28" s="32"/>
      <c r="K28" s="32"/>
      <c r="L28" s="32"/>
    </row>
    <row r="29" spans="1:12" ht="12.75">
      <c r="A29" s="176"/>
      <c r="B29" s="177"/>
      <c r="C29" s="177"/>
      <c r="D29" s="178"/>
      <c r="E29" s="108"/>
      <c r="F29" s="108"/>
      <c r="G29" s="108"/>
      <c r="H29" s="179"/>
      <c r="I29" s="180"/>
      <c r="J29" s="32"/>
      <c r="K29" s="149"/>
      <c r="L29" s="32"/>
    </row>
    <row r="30" spans="1:12" ht="12.75">
      <c r="A30" s="248" t="s">
        <v>292</v>
      </c>
      <c r="B30" s="249"/>
      <c r="C30" s="249"/>
      <c r="D30" s="249"/>
      <c r="E30" s="250" t="s">
        <v>294</v>
      </c>
      <c r="F30" s="250"/>
      <c r="G30" s="250"/>
      <c r="H30" s="225" t="s">
        <v>295</v>
      </c>
      <c r="I30" s="226"/>
      <c r="J30" s="32"/>
      <c r="K30" s="149"/>
      <c r="L30" s="32"/>
    </row>
    <row r="31" spans="1:12" ht="12.75">
      <c r="A31" s="181"/>
      <c r="B31" s="89"/>
      <c r="C31" s="94"/>
      <c r="D31" s="253"/>
      <c r="E31" s="253"/>
      <c r="F31" s="253"/>
      <c r="G31" s="253"/>
      <c r="H31" s="139"/>
      <c r="I31" s="140"/>
      <c r="J31" s="32"/>
      <c r="K31" s="149"/>
      <c r="L31" s="32"/>
    </row>
    <row r="32" spans="1:12" ht="12.75">
      <c r="A32" s="248" t="s">
        <v>293</v>
      </c>
      <c r="B32" s="249"/>
      <c r="C32" s="249"/>
      <c r="D32" s="249"/>
      <c r="E32" s="250" t="s">
        <v>307</v>
      </c>
      <c r="F32" s="250"/>
      <c r="G32" s="250"/>
      <c r="H32" s="225" t="s">
        <v>308</v>
      </c>
      <c r="I32" s="226"/>
      <c r="J32" s="32"/>
      <c r="K32" s="149"/>
      <c r="L32" s="32"/>
    </row>
    <row r="33" spans="1:12" ht="12.75">
      <c r="A33" s="181"/>
      <c r="B33" s="89"/>
      <c r="C33" s="94"/>
      <c r="D33" s="101"/>
      <c r="E33" s="101"/>
      <c r="F33" s="101"/>
      <c r="G33" s="102"/>
      <c r="H33" s="30"/>
      <c r="I33" s="182"/>
      <c r="J33" s="32"/>
      <c r="K33" s="149"/>
      <c r="L33" s="32"/>
    </row>
    <row r="34" spans="1:12" ht="12.75">
      <c r="A34" s="248" t="s">
        <v>296</v>
      </c>
      <c r="B34" s="249"/>
      <c r="C34" s="249"/>
      <c r="D34" s="249"/>
      <c r="E34" s="250" t="s">
        <v>297</v>
      </c>
      <c r="F34" s="250"/>
      <c r="G34" s="250"/>
      <c r="H34" s="225" t="s">
        <v>298</v>
      </c>
      <c r="I34" s="226"/>
      <c r="J34" s="32"/>
      <c r="K34" s="149"/>
      <c r="L34" s="32"/>
    </row>
    <row r="35" spans="1:12" ht="12.75">
      <c r="A35" s="141"/>
      <c r="B35" s="142"/>
      <c r="C35" s="251"/>
      <c r="D35" s="252"/>
      <c r="E35" s="143"/>
      <c r="F35" s="251"/>
      <c r="G35" s="252"/>
      <c r="H35" s="143"/>
      <c r="I35" s="144"/>
      <c r="J35" s="32"/>
      <c r="K35" s="149"/>
      <c r="L35" s="32"/>
    </row>
    <row r="36" spans="1:12" ht="12.75">
      <c r="A36" s="248" t="s">
        <v>309</v>
      </c>
      <c r="B36" s="249"/>
      <c r="C36" s="249"/>
      <c r="D36" s="249"/>
      <c r="E36" s="250" t="s">
        <v>297</v>
      </c>
      <c r="F36" s="250"/>
      <c r="G36" s="250"/>
      <c r="H36" s="225" t="s">
        <v>305</v>
      </c>
      <c r="I36" s="226"/>
      <c r="J36" s="32"/>
      <c r="K36" s="149"/>
      <c r="L36" s="32"/>
    </row>
    <row r="37" spans="1:12" ht="12.75">
      <c r="A37" s="183"/>
      <c r="B37" s="105"/>
      <c r="C37" s="105"/>
      <c r="D37" s="105"/>
      <c r="E37" s="104"/>
      <c r="F37" s="105"/>
      <c r="G37" s="105"/>
      <c r="H37" s="106"/>
      <c r="I37" s="184"/>
      <c r="J37" s="32"/>
      <c r="K37" s="149"/>
      <c r="L37" s="32"/>
    </row>
    <row r="38" spans="1:12" ht="12.75">
      <c r="A38" s="248" t="s">
        <v>299</v>
      </c>
      <c r="B38" s="249"/>
      <c r="C38" s="249"/>
      <c r="D38" s="249"/>
      <c r="E38" s="250" t="s">
        <v>297</v>
      </c>
      <c r="F38" s="250"/>
      <c r="G38" s="250"/>
      <c r="H38" s="225" t="s">
        <v>300</v>
      </c>
      <c r="I38" s="226"/>
      <c r="J38" s="32"/>
      <c r="K38" s="149"/>
      <c r="L38" s="32"/>
    </row>
    <row r="39" spans="1:12" ht="12.75">
      <c r="A39" s="183"/>
      <c r="B39" s="105"/>
      <c r="C39" s="105"/>
      <c r="D39" s="105"/>
      <c r="E39" s="104"/>
      <c r="F39" s="105"/>
      <c r="G39" s="105"/>
      <c r="H39" s="106"/>
      <c r="I39" s="184"/>
      <c r="J39" s="32"/>
      <c r="K39" s="149"/>
      <c r="L39" s="32"/>
    </row>
    <row r="40" spans="1:12" ht="12.75">
      <c r="A40" s="107"/>
      <c r="B40" s="107"/>
      <c r="C40" s="107"/>
      <c r="D40" s="93"/>
      <c r="E40" s="93"/>
      <c r="F40" s="107"/>
      <c r="G40" s="93"/>
      <c r="H40" s="93"/>
      <c r="I40" s="93"/>
      <c r="J40" s="32"/>
      <c r="K40" s="149"/>
      <c r="L40" s="32"/>
    </row>
    <row r="41" spans="1:12" ht="12.75">
      <c r="A41" s="227" t="s">
        <v>234</v>
      </c>
      <c r="B41" s="228"/>
      <c r="C41" s="230"/>
      <c r="D41" s="231"/>
      <c r="E41" s="31"/>
      <c r="F41" s="232"/>
      <c r="G41" s="233"/>
      <c r="H41" s="233"/>
      <c r="I41" s="234"/>
      <c r="J41" s="32"/>
      <c r="K41" s="149"/>
      <c r="L41" s="32"/>
    </row>
    <row r="42" spans="1:12" ht="12.75">
      <c r="A42" s="103"/>
      <c r="B42" s="103"/>
      <c r="C42" s="245"/>
      <c r="D42" s="246"/>
      <c r="E42" s="30"/>
      <c r="F42" s="245"/>
      <c r="G42" s="247"/>
      <c r="H42" s="108"/>
      <c r="I42" s="108"/>
      <c r="J42" s="32"/>
      <c r="K42" s="149"/>
      <c r="L42" s="32"/>
    </row>
    <row r="43" spans="1:12" ht="12.75">
      <c r="A43" s="227" t="s">
        <v>6</v>
      </c>
      <c r="B43" s="228"/>
      <c r="C43" s="229" t="s">
        <v>301</v>
      </c>
      <c r="D43" s="229"/>
      <c r="E43" s="229"/>
      <c r="F43" s="229"/>
      <c r="G43" s="229"/>
      <c r="H43" s="229"/>
      <c r="I43" s="229"/>
      <c r="J43" s="32"/>
      <c r="K43" s="149"/>
      <c r="L43" s="32"/>
    </row>
    <row r="44" spans="1:12" ht="12.75">
      <c r="A44" s="91"/>
      <c r="B44" s="91"/>
      <c r="C44" s="109" t="s">
        <v>235</v>
      </c>
      <c r="D44" s="31"/>
      <c r="E44" s="31"/>
      <c r="F44" s="31"/>
      <c r="G44" s="31"/>
      <c r="H44" s="31"/>
      <c r="I44" s="31"/>
      <c r="J44" s="32"/>
      <c r="K44" s="149"/>
      <c r="L44" s="32"/>
    </row>
    <row r="45" spans="1:12" ht="12.75">
      <c r="A45" s="227" t="s">
        <v>236</v>
      </c>
      <c r="B45" s="228"/>
      <c r="C45" s="235" t="s">
        <v>302</v>
      </c>
      <c r="D45" s="235"/>
      <c r="E45" s="235"/>
      <c r="F45" s="31"/>
      <c r="G45" s="88" t="s">
        <v>237</v>
      </c>
      <c r="H45" s="219" t="s">
        <v>302</v>
      </c>
      <c r="I45" s="219"/>
      <c r="J45" s="32"/>
      <c r="K45" s="149"/>
      <c r="L45" s="32"/>
    </row>
    <row r="46" spans="1:12" ht="12.75">
      <c r="A46" s="91"/>
      <c r="B46" s="91"/>
      <c r="C46" s="109"/>
      <c r="D46" s="31"/>
      <c r="E46" s="31"/>
      <c r="F46" s="31"/>
      <c r="G46" s="31"/>
      <c r="H46" s="31"/>
      <c r="I46" s="31"/>
      <c r="J46" s="32"/>
      <c r="K46" s="149"/>
      <c r="L46" s="32"/>
    </row>
    <row r="47" spans="1:12" ht="12.75">
      <c r="A47" s="227" t="s">
        <v>5</v>
      </c>
      <c r="B47" s="228"/>
      <c r="C47" s="217" t="s">
        <v>303</v>
      </c>
      <c r="D47" s="218"/>
      <c r="E47" s="218"/>
      <c r="F47" s="218"/>
      <c r="G47" s="218"/>
      <c r="H47" s="218"/>
      <c r="I47" s="212"/>
      <c r="J47" s="32"/>
      <c r="K47" s="32"/>
      <c r="L47" s="32"/>
    </row>
    <row r="48" spans="1:12" ht="12.75">
      <c r="A48" s="91"/>
      <c r="B48" s="91"/>
      <c r="C48" s="31"/>
      <c r="D48" s="31"/>
      <c r="E48" s="31"/>
      <c r="F48" s="31"/>
      <c r="G48" s="31"/>
      <c r="H48" s="31"/>
      <c r="I48" s="31"/>
      <c r="J48" s="32"/>
      <c r="K48" s="32"/>
      <c r="L48" s="32"/>
    </row>
    <row r="49" spans="1:12" ht="12.75">
      <c r="A49" s="213" t="s">
        <v>238</v>
      </c>
      <c r="B49" s="214"/>
      <c r="C49" s="236" t="s">
        <v>239</v>
      </c>
      <c r="D49" s="237"/>
      <c r="E49" s="237"/>
      <c r="F49" s="237"/>
      <c r="G49" s="237"/>
      <c r="H49" s="237"/>
      <c r="I49" s="238"/>
      <c r="J49" s="32"/>
      <c r="K49" s="32"/>
      <c r="L49" s="32"/>
    </row>
    <row r="50" spans="1:12" ht="12.75">
      <c r="A50" s="66"/>
      <c r="B50" s="66"/>
      <c r="C50" s="241" t="s">
        <v>240</v>
      </c>
      <c r="D50" s="241"/>
      <c r="E50" s="241"/>
      <c r="F50" s="241"/>
      <c r="G50" s="241"/>
      <c r="H50" s="241"/>
      <c r="I50" s="71"/>
      <c r="J50" s="32"/>
      <c r="K50" s="32"/>
      <c r="L50" s="32"/>
    </row>
    <row r="51" spans="1:12" ht="12.75">
      <c r="A51" s="66"/>
      <c r="B51" s="66"/>
      <c r="C51" s="79"/>
      <c r="D51" s="79"/>
      <c r="E51" s="79"/>
      <c r="F51" s="79"/>
      <c r="G51" s="79"/>
      <c r="H51" s="79"/>
      <c r="I51" s="71"/>
      <c r="J51" s="32"/>
      <c r="K51" s="32"/>
      <c r="L51" s="32"/>
    </row>
    <row r="52" spans="1:12" ht="12.75">
      <c r="A52" s="66"/>
      <c r="B52" s="215" t="s">
        <v>241</v>
      </c>
      <c r="C52" s="216"/>
      <c r="D52" s="216"/>
      <c r="E52" s="216"/>
      <c r="F52" s="80"/>
      <c r="G52" s="80"/>
      <c r="H52" s="80"/>
      <c r="I52" s="81"/>
      <c r="J52" s="32"/>
      <c r="K52" s="32"/>
      <c r="L52" s="32"/>
    </row>
    <row r="53" spans="1:12" ht="12.75">
      <c r="A53" s="66"/>
      <c r="B53" s="215" t="s">
        <v>242</v>
      </c>
      <c r="C53" s="216"/>
      <c r="D53" s="216"/>
      <c r="E53" s="216"/>
      <c r="F53" s="216"/>
      <c r="G53" s="216"/>
      <c r="H53" s="216"/>
      <c r="I53" s="216"/>
      <c r="J53" s="32"/>
      <c r="K53" s="32"/>
      <c r="L53" s="32"/>
    </row>
    <row r="54" spans="1:12" ht="12.75">
      <c r="A54" s="66"/>
      <c r="B54" s="215" t="s">
        <v>243</v>
      </c>
      <c r="C54" s="216"/>
      <c r="D54" s="216"/>
      <c r="E54" s="216"/>
      <c r="F54" s="216"/>
      <c r="G54" s="216"/>
      <c r="H54" s="216"/>
      <c r="I54" s="81"/>
      <c r="J54" s="32"/>
      <c r="K54" s="32"/>
      <c r="L54" s="32"/>
    </row>
    <row r="55" spans="1:12" ht="12.75">
      <c r="A55" s="66"/>
      <c r="B55" s="215" t="s">
        <v>244</v>
      </c>
      <c r="C55" s="216"/>
      <c r="D55" s="216"/>
      <c r="E55" s="216"/>
      <c r="F55" s="216"/>
      <c r="G55" s="216"/>
      <c r="H55" s="216"/>
      <c r="I55" s="216"/>
      <c r="J55" s="32"/>
      <c r="K55" s="32"/>
      <c r="L55" s="32"/>
    </row>
    <row r="56" spans="1:12" ht="12.75">
      <c r="A56" s="66"/>
      <c r="B56" s="215" t="s">
        <v>245</v>
      </c>
      <c r="C56" s="216"/>
      <c r="D56" s="216"/>
      <c r="E56" s="216"/>
      <c r="F56" s="216"/>
      <c r="G56" s="216"/>
      <c r="H56" s="216"/>
      <c r="I56" s="216"/>
      <c r="J56" s="32"/>
      <c r="K56" s="32"/>
      <c r="L56" s="32"/>
    </row>
    <row r="57" spans="1:12" ht="12.75">
      <c r="A57" s="66"/>
      <c r="B57" s="66"/>
      <c r="C57" s="79"/>
      <c r="D57" s="79"/>
      <c r="E57" s="79"/>
      <c r="F57" s="79"/>
      <c r="G57" s="79"/>
      <c r="H57" s="79"/>
      <c r="I57" s="71"/>
      <c r="J57" s="32"/>
      <c r="K57" s="32"/>
      <c r="L57" s="32"/>
    </row>
    <row r="58" spans="1:12" ht="13.5" thickBot="1">
      <c r="A58" s="82" t="s">
        <v>1</v>
      </c>
      <c r="B58" s="31"/>
      <c r="C58" s="31"/>
      <c r="D58" s="31"/>
      <c r="E58" s="31"/>
      <c r="F58" s="31"/>
      <c r="G58" s="83"/>
      <c r="H58" s="84"/>
      <c r="I58" s="83"/>
      <c r="J58" s="32"/>
      <c r="K58" s="32"/>
      <c r="L58" s="32"/>
    </row>
    <row r="59" spans="1:12" ht="12.75">
      <c r="A59" s="31"/>
      <c r="B59" s="31"/>
      <c r="C59" s="31"/>
      <c r="D59" s="31"/>
      <c r="E59" s="66" t="s">
        <v>246</v>
      </c>
      <c r="F59" s="32"/>
      <c r="G59" s="242" t="s">
        <v>247</v>
      </c>
      <c r="H59" s="243"/>
      <c r="I59" s="244"/>
      <c r="J59" s="32"/>
      <c r="K59" s="32"/>
      <c r="L59" s="32"/>
    </row>
    <row r="60" spans="1:12" ht="12.75">
      <c r="A60" s="85"/>
      <c r="B60" s="85"/>
      <c r="C60" s="78"/>
      <c r="D60" s="78"/>
      <c r="E60" s="78"/>
      <c r="F60" s="78"/>
      <c r="G60" s="239"/>
      <c r="H60" s="240"/>
      <c r="I60" s="78"/>
      <c r="J60" s="32"/>
      <c r="K60" s="32"/>
      <c r="L60" s="32"/>
    </row>
  </sheetData>
  <sheetProtection/>
  <protectedRanges>
    <protectedRange sqref="E2 H2 C26 I26 I24 A30:I30 A32:D32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C10:D10"/>
    <mergeCell ref="A12:B12"/>
    <mergeCell ref="C12:I12"/>
    <mergeCell ref="A14:B14"/>
    <mergeCell ref="C14:D14"/>
    <mergeCell ref="F14:I14"/>
    <mergeCell ref="A10:B11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6:I36"/>
    <mergeCell ref="C35:D35"/>
    <mergeCell ref="F35:G35"/>
    <mergeCell ref="A34:D34"/>
    <mergeCell ref="E34:G34"/>
    <mergeCell ref="H34:I34"/>
    <mergeCell ref="A36:D36"/>
    <mergeCell ref="E36:G36"/>
    <mergeCell ref="A38:D38"/>
    <mergeCell ref="E38:G38"/>
    <mergeCell ref="G60:H60"/>
    <mergeCell ref="C50:H50"/>
    <mergeCell ref="B52:E52"/>
    <mergeCell ref="B53:I53"/>
    <mergeCell ref="B54:H54"/>
    <mergeCell ref="B56:I56"/>
    <mergeCell ref="G59:I59"/>
    <mergeCell ref="A45:B45"/>
    <mergeCell ref="C45:E45"/>
    <mergeCell ref="H45:I45"/>
    <mergeCell ref="B55:I55"/>
    <mergeCell ref="A47:B47"/>
    <mergeCell ref="C47:I47"/>
    <mergeCell ref="A49:B49"/>
    <mergeCell ref="C49:I49"/>
    <mergeCell ref="H38:I38"/>
    <mergeCell ref="A43:B43"/>
    <mergeCell ref="C43:I43"/>
    <mergeCell ref="A41:B41"/>
    <mergeCell ref="C41:D41"/>
    <mergeCell ref="F41:I41"/>
    <mergeCell ref="C42:D42"/>
    <mergeCell ref="F42:G4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SheetLayoutView="100" zoomScalePageLayoutView="0" workbookViewId="0" topLeftCell="A61">
      <selection activeCell="F119" sqref="F119"/>
    </sheetView>
  </sheetViews>
  <sheetFormatPr defaultColWidth="9.140625" defaultRowHeight="12.75"/>
  <cols>
    <col min="1" max="1" width="52.00390625" style="67" customWidth="1"/>
    <col min="2" max="2" width="9.140625" style="12" customWidth="1"/>
    <col min="3" max="3" width="13.421875" style="12" customWidth="1"/>
    <col min="4" max="4" width="12.7109375" style="12" customWidth="1"/>
    <col min="5" max="5" width="9.140625" style="12" customWidth="1"/>
    <col min="6" max="6" width="10.57421875" style="12" bestFit="1" customWidth="1"/>
    <col min="7" max="16384" width="9.140625" style="12" customWidth="1"/>
  </cols>
  <sheetData>
    <row r="1" spans="1:4" ht="12.75" customHeight="1">
      <c r="A1" s="52" t="s">
        <v>207</v>
      </c>
      <c r="B1" s="52"/>
      <c r="C1" s="52"/>
      <c r="D1" s="52"/>
    </row>
    <row r="2" spans="1:4" ht="12.75" customHeight="1">
      <c r="A2" s="53" t="s">
        <v>310</v>
      </c>
      <c r="B2" s="53"/>
      <c r="C2" s="53"/>
      <c r="D2" s="53"/>
    </row>
    <row r="3" spans="1:4" ht="12.75" customHeight="1">
      <c r="A3" s="54" t="s">
        <v>311</v>
      </c>
      <c r="B3" s="55"/>
      <c r="C3" s="55"/>
      <c r="D3" s="56"/>
    </row>
    <row r="4" spans="1:4" ht="22.5" customHeight="1">
      <c r="A4" s="57" t="s">
        <v>8</v>
      </c>
      <c r="B4" s="17" t="s">
        <v>9</v>
      </c>
      <c r="C4" s="18" t="s">
        <v>10</v>
      </c>
      <c r="D4" s="19" t="s">
        <v>11</v>
      </c>
    </row>
    <row r="5" spans="1:4" ht="12.75" customHeight="1">
      <c r="A5" s="15">
        <v>1</v>
      </c>
      <c r="B5" s="16">
        <v>2</v>
      </c>
      <c r="C5" s="15">
        <v>3</v>
      </c>
      <c r="D5" s="15">
        <v>4</v>
      </c>
    </row>
    <row r="6" spans="1:4" ht="12.75" customHeight="1">
      <c r="A6" s="58" t="s">
        <v>12</v>
      </c>
      <c r="B6" s="59"/>
      <c r="C6" s="59"/>
      <c r="D6" s="60"/>
    </row>
    <row r="7" spans="1:4" ht="12.75" customHeight="1">
      <c r="A7" s="46" t="s">
        <v>13</v>
      </c>
      <c r="B7" s="3">
        <v>1</v>
      </c>
      <c r="C7" s="186"/>
      <c r="D7" s="186"/>
    </row>
    <row r="8" spans="1:4" ht="12.75" customHeight="1">
      <c r="A8" s="35" t="s">
        <v>14</v>
      </c>
      <c r="B8" s="1">
        <v>2</v>
      </c>
      <c r="C8" s="195">
        <f>C9+C16+C26+C35+C39</f>
        <v>781778733.2322445</v>
      </c>
      <c r="D8" s="195">
        <f>D9+D16+D26+D35+D39</f>
        <v>779260255.161909</v>
      </c>
    </row>
    <row r="9" spans="1:4" ht="12.75" customHeight="1">
      <c r="A9" s="48" t="s">
        <v>15</v>
      </c>
      <c r="B9" s="1">
        <v>3</v>
      </c>
      <c r="C9" s="13">
        <f>C10+C11+C12+C13+C14+C15</f>
        <v>6796816</v>
      </c>
      <c r="D9" s="13">
        <f>D10+D11+D12+D13+D14+D15</f>
        <v>6542022.137484001</v>
      </c>
    </row>
    <row r="10" spans="1:4" ht="12.75">
      <c r="A10" s="48" t="s">
        <v>16</v>
      </c>
      <c r="B10" s="1">
        <v>4</v>
      </c>
      <c r="C10" s="5"/>
      <c r="D10" s="5"/>
    </row>
    <row r="11" spans="1:4" ht="24">
      <c r="A11" s="48" t="s">
        <v>17</v>
      </c>
      <c r="B11" s="1">
        <v>5</v>
      </c>
      <c r="C11" s="5">
        <v>6796816</v>
      </c>
      <c r="D11" s="5">
        <v>6542022.137484001</v>
      </c>
    </row>
    <row r="12" spans="1:4" ht="12.75">
      <c r="A12" s="48" t="s">
        <v>0</v>
      </c>
      <c r="B12" s="1">
        <v>6</v>
      </c>
      <c r="C12" s="5"/>
      <c r="D12" s="5"/>
    </row>
    <row r="13" spans="1:4" ht="12.75">
      <c r="A13" s="48" t="s">
        <v>18</v>
      </c>
      <c r="B13" s="1">
        <v>7</v>
      </c>
      <c r="C13" s="5"/>
      <c r="D13" s="5"/>
    </row>
    <row r="14" spans="1:4" ht="12.75">
      <c r="A14" s="48" t="s">
        <v>19</v>
      </c>
      <c r="B14" s="1">
        <v>8</v>
      </c>
      <c r="C14" s="5"/>
      <c r="D14" s="5"/>
    </row>
    <row r="15" spans="1:4" ht="12.75">
      <c r="A15" s="48" t="s">
        <v>20</v>
      </c>
      <c r="B15" s="1">
        <v>9</v>
      </c>
      <c r="C15" s="5"/>
      <c r="D15" s="187"/>
    </row>
    <row r="16" spans="1:4" ht="12.75">
      <c r="A16" s="48" t="s">
        <v>21</v>
      </c>
      <c r="B16" s="1">
        <v>10</v>
      </c>
      <c r="C16" s="133">
        <f>C17+C18+C19+C20+C21+C22+C23+C24+C25</f>
        <v>751711415.2322445</v>
      </c>
      <c r="D16" s="188">
        <f>D17+D18+D19+D20+D21+D22+D23+D24+D25</f>
        <v>748126715.024425</v>
      </c>
    </row>
    <row r="17" spans="1:4" ht="12.75">
      <c r="A17" s="48" t="s">
        <v>22</v>
      </c>
      <c r="B17" s="1">
        <v>11</v>
      </c>
      <c r="C17" s="132">
        <v>185830699</v>
      </c>
      <c r="D17" s="189">
        <v>185830699</v>
      </c>
    </row>
    <row r="18" spans="1:4" ht="12.75">
      <c r="A18" s="48" t="s">
        <v>23</v>
      </c>
      <c r="B18" s="1">
        <v>12</v>
      </c>
      <c r="C18" s="132">
        <v>506321127.90373105</v>
      </c>
      <c r="D18" s="189">
        <v>504357855.17663103</v>
      </c>
    </row>
    <row r="19" spans="1:4" ht="12.75">
      <c r="A19" s="48" t="s">
        <v>24</v>
      </c>
      <c r="B19" s="1">
        <v>13</v>
      </c>
      <c r="C19" s="132">
        <v>51492499.48304936</v>
      </c>
      <c r="D19" s="189">
        <v>50273016.384747</v>
      </c>
    </row>
    <row r="20" spans="1:4" ht="12.75">
      <c r="A20" s="48" t="s">
        <v>25</v>
      </c>
      <c r="B20" s="1">
        <v>14</v>
      </c>
      <c r="C20" s="132">
        <v>6992291.845463999</v>
      </c>
      <c r="D20" s="189">
        <v>6616932.463046998</v>
      </c>
    </row>
    <row r="21" spans="1:4" ht="12.75">
      <c r="A21" s="48" t="s">
        <v>26</v>
      </c>
      <c r="B21" s="1">
        <v>15</v>
      </c>
      <c r="C21" s="5"/>
      <c r="D21" s="190"/>
    </row>
    <row r="22" spans="1:4" ht="12.75">
      <c r="A22" s="48" t="s">
        <v>27</v>
      </c>
      <c r="B22" s="1">
        <v>16</v>
      </c>
      <c r="C22" s="5">
        <v>33657</v>
      </c>
      <c r="D22" s="5">
        <v>0</v>
      </c>
    </row>
    <row r="23" spans="1:4" ht="12.75">
      <c r="A23" s="48" t="s">
        <v>28</v>
      </c>
      <c r="B23" s="1">
        <v>17</v>
      </c>
      <c r="C23" s="5">
        <v>809082</v>
      </c>
      <c r="D23" s="5">
        <v>816164</v>
      </c>
    </row>
    <row r="24" spans="1:4" ht="12.75">
      <c r="A24" s="48" t="s">
        <v>29</v>
      </c>
      <c r="B24" s="1">
        <v>18</v>
      </c>
      <c r="C24" s="5">
        <v>232058</v>
      </c>
      <c r="D24" s="5">
        <v>232048</v>
      </c>
    </row>
    <row r="25" spans="1:4" ht="12.75">
      <c r="A25" s="48" t="s">
        <v>30</v>
      </c>
      <c r="B25" s="1">
        <v>19</v>
      </c>
      <c r="C25" s="5"/>
      <c r="D25" s="5"/>
    </row>
    <row r="26" spans="1:4" ht="12.75">
      <c r="A26" s="48" t="s">
        <v>31</v>
      </c>
      <c r="B26" s="1">
        <v>20</v>
      </c>
      <c r="C26" s="13">
        <f>C27+C28+C29+C30+C31+C32+C33+C34</f>
        <v>20136826</v>
      </c>
      <c r="D26" s="13">
        <f>D27+D28+D29+D30+D31+D32+D33+D34</f>
        <v>21498498</v>
      </c>
    </row>
    <row r="27" spans="1:4" ht="12.75">
      <c r="A27" s="48" t="s">
        <v>32</v>
      </c>
      <c r="B27" s="1">
        <v>21</v>
      </c>
      <c r="C27" s="5">
        <v>14822645</v>
      </c>
      <c r="D27" s="5"/>
    </row>
    <row r="28" spans="1:4" ht="12.75">
      <c r="A28" s="48" t="s">
        <v>33</v>
      </c>
      <c r="B28" s="1">
        <v>22</v>
      </c>
      <c r="C28" s="5"/>
      <c r="D28" s="5"/>
    </row>
    <row r="29" spans="1:4" ht="12.75">
      <c r="A29" s="48" t="s">
        <v>34</v>
      </c>
      <c r="B29" s="1">
        <v>23</v>
      </c>
      <c r="C29" s="5">
        <v>165900</v>
      </c>
      <c r="D29" s="5">
        <v>165900</v>
      </c>
    </row>
    <row r="30" spans="1:4" ht="12.75">
      <c r="A30" s="48" t="s">
        <v>35</v>
      </c>
      <c r="B30" s="1">
        <v>24</v>
      </c>
      <c r="C30" s="5"/>
      <c r="D30" s="5">
        <v>0</v>
      </c>
    </row>
    <row r="31" spans="1:4" ht="12.75">
      <c r="A31" s="48" t="s">
        <v>36</v>
      </c>
      <c r="B31" s="1">
        <v>25</v>
      </c>
      <c r="C31" s="5"/>
      <c r="D31" s="5">
        <v>814131</v>
      </c>
    </row>
    <row r="32" spans="1:4" ht="12.75">
      <c r="A32" s="48" t="s">
        <v>37</v>
      </c>
      <c r="B32" s="1">
        <v>26</v>
      </c>
      <c r="C32" s="5">
        <v>782828</v>
      </c>
      <c r="D32" s="5"/>
    </row>
    <row r="33" spans="1:4" ht="12.75">
      <c r="A33" s="48" t="s">
        <v>38</v>
      </c>
      <c r="B33" s="1">
        <v>27</v>
      </c>
      <c r="C33" s="5">
        <v>4365453</v>
      </c>
      <c r="D33" s="5">
        <v>20518467</v>
      </c>
    </row>
    <row r="34" spans="1:4" ht="12.75">
      <c r="A34" s="48" t="s">
        <v>39</v>
      </c>
      <c r="B34" s="1">
        <v>28</v>
      </c>
      <c r="C34" s="5"/>
      <c r="D34" s="5"/>
    </row>
    <row r="35" spans="1:4" ht="12.75">
      <c r="A35" s="48" t="s">
        <v>40</v>
      </c>
      <c r="B35" s="1">
        <v>29</v>
      </c>
      <c r="C35" s="13">
        <f>C36+C37+C38</f>
        <v>3133676</v>
      </c>
      <c r="D35" s="13">
        <f>D36+D37+D38</f>
        <v>3093020</v>
      </c>
    </row>
    <row r="36" spans="1:4" ht="12.75">
      <c r="A36" s="48" t="s">
        <v>41</v>
      </c>
      <c r="B36" s="1">
        <v>30</v>
      </c>
      <c r="C36" s="5"/>
      <c r="D36" s="5">
        <v>0</v>
      </c>
    </row>
    <row r="37" spans="1:4" ht="12.75">
      <c r="A37" s="48" t="s">
        <v>42</v>
      </c>
      <c r="B37" s="1">
        <v>31</v>
      </c>
      <c r="C37" s="5"/>
      <c r="D37" s="5"/>
    </row>
    <row r="38" spans="1:4" ht="12.75">
      <c r="A38" s="48" t="s">
        <v>43</v>
      </c>
      <c r="B38" s="1">
        <v>32</v>
      </c>
      <c r="C38" s="5">
        <v>3133676</v>
      </c>
      <c r="D38" s="5">
        <v>3093020</v>
      </c>
    </row>
    <row r="39" spans="1:4" ht="12.75">
      <c r="A39" s="48" t="s">
        <v>44</v>
      </c>
      <c r="B39" s="1">
        <v>33</v>
      </c>
      <c r="C39" s="5"/>
      <c r="D39" s="5"/>
    </row>
    <row r="40" spans="1:4" ht="12.75">
      <c r="A40" s="35" t="s">
        <v>45</v>
      </c>
      <c r="B40" s="1">
        <v>34</v>
      </c>
      <c r="C40" s="195">
        <f>C41+C49+C56+C64</f>
        <v>92868090.77628008</v>
      </c>
      <c r="D40" s="195">
        <f>D41+D49+D56+D64</f>
        <v>83807391.59848</v>
      </c>
    </row>
    <row r="41" spans="1:4" ht="12.75">
      <c r="A41" s="48" t="s">
        <v>46</v>
      </c>
      <c r="B41" s="1">
        <v>35</v>
      </c>
      <c r="C41" s="13">
        <f>C42+C43+C44+C45+C46+C47+C48</f>
        <v>44339904.937716</v>
      </c>
      <c r="D41" s="13">
        <f>D42+D43+D44+D45+D46+D47+D48</f>
        <v>37758001.98715499</v>
      </c>
    </row>
    <row r="42" spans="1:4" ht="12.75">
      <c r="A42" s="48" t="s">
        <v>47</v>
      </c>
      <c r="B42" s="1">
        <v>36</v>
      </c>
      <c r="C42" s="5">
        <v>14782748</v>
      </c>
      <c r="D42" s="5">
        <v>12320877</v>
      </c>
    </row>
    <row r="43" spans="1:4" ht="12.75">
      <c r="A43" s="48" t="s">
        <v>48</v>
      </c>
      <c r="B43" s="1">
        <v>37</v>
      </c>
      <c r="C43" s="5">
        <v>1112161</v>
      </c>
      <c r="D43" s="5">
        <v>805078</v>
      </c>
    </row>
    <row r="44" spans="1:4" ht="12.75">
      <c r="A44" s="48" t="s">
        <v>49</v>
      </c>
      <c r="B44" s="1">
        <v>38</v>
      </c>
      <c r="C44" s="5">
        <v>12466999</v>
      </c>
      <c r="D44" s="5">
        <v>11856475</v>
      </c>
    </row>
    <row r="45" spans="1:4" ht="12.75">
      <c r="A45" s="48" t="s">
        <v>50</v>
      </c>
      <c r="B45" s="1">
        <v>39</v>
      </c>
      <c r="C45" s="5">
        <v>15443736.650923999</v>
      </c>
      <c r="D45" s="5">
        <v>12250660.288813997</v>
      </c>
    </row>
    <row r="46" spans="1:4" ht="12.75">
      <c r="A46" s="48" t="s">
        <v>51</v>
      </c>
      <c r="B46" s="1">
        <v>40</v>
      </c>
      <c r="C46" s="5">
        <v>534260.286792</v>
      </c>
      <c r="D46" s="5">
        <v>524911.698341</v>
      </c>
    </row>
    <row r="47" spans="1:4" ht="12.75">
      <c r="A47" s="48" t="s">
        <v>52</v>
      </c>
      <c r="B47" s="1">
        <v>41</v>
      </c>
      <c r="C47" s="5"/>
      <c r="D47" s="5"/>
    </row>
    <row r="48" spans="1:4" ht="12.75">
      <c r="A48" s="48" t="s">
        <v>53</v>
      </c>
      <c r="B48" s="1">
        <v>42</v>
      </c>
      <c r="C48" s="5"/>
      <c r="D48" s="5"/>
    </row>
    <row r="49" spans="1:4" ht="12.75">
      <c r="A49" s="48" t="s">
        <v>54</v>
      </c>
      <c r="B49" s="1">
        <v>43</v>
      </c>
      <c r="C49" s="13">
        <f>C50+C51+C52+C53+C54+C55</f>
        <v>40675077.83856408</v>
      </c>
      <c r="D49" s="13">
        <f>D50+D51+D52+D53+D54+D55</f>
        <v>42164282.74678401</v>
      </c>
    </row>
    <row r="50" spans="1:4" ht="12.75">
      <c r="A50" s="48" t="s">
        <v>55</v>
      </c>
      <c r="B50" s="1">
        <v>44</v>
      </c>
      <c r="C50" s="5"/>
      <c r="D50" s="5">
        <v>1061</v>
      </c>
    </row>
    <row r="51" spans="1:4" ht="12.75">
      <c r="A51" s="48" t="s">
        <v>56</v>
      </c>
      <c r="B51" s="1">
        <v>45</v>
      </c>
      <c r="C51" s="5">
        <v>21927121</v>
      </c>
      <c r="D51" s="5">
        <v>23157896.42549</v>
      </c>
    </row>
    <row r="52" spans="1:4" ht="12.75">
      <c r="A52" s="48" t="s">
        <v>57</v>
      </c>
      <c r="B52" s="1">
        <v>46</v>
      </c>
      <c r="C52" s="5"/>
      <c r="D52" s="5"/>
    </row>
    <row r="53" spans="1:4" ht="24">
      <c r="A53" s="48" t="s">
        <v>58</v>
      </c>
      <c r="B53" s="1">
        <v>47</v>
      </c>
      <c r="C53" s="5">
        <v>175158.093904</v>
      </c>
      <c r="D53" s="5">
        <v>228418.279042</v>
      </c>
    </row>
    <row r="54" spans="1:4" ht="12.75">
      <c r="A54" s="48" t="s">
        <v>59</v>
      </c>
      <c r="B54" s="1">
        <v>48</v>
      </c>
      <c r="C54" s="5">
        <v>17899924.74466008</v>
      </c>
      <c r="D54" s="5">
        <v>18198555.823545</v>
      </c>
    </row>
    <row r="55" spans="1:4" ht="12.75">
      <c r="A55" s="48" t="s">
        <v>60</v>
      </c>
      <c r="B55" s="1">
        <v>49</v>
      </c>
      <c r="C55" s="5">
        <v>672874</v>
      </c>
      <c r="D55" s="5">
        <v>578351.218707</v>
      </c>
    </row>
    <row r="56" spans="1:4" ht="12.75">
      <c r="A56" s="48" t="s">
        <v>61</v>
      </c>
      <c r="B56" s="1">
        <v>50</v>
      </c>
      <c r="C56" s="13">
        <f>C57+C58+C59+C60+C61+C62+C63</f>
        <v>2729327</v>
      </c>
      <c r="D56" s="13">
        <f>D57+D58+D59+D60+D61+D62+D63</f>
        <v>1789976.95787</v>
      </c>
    </row>
    <row r="57" spans="1:4" ht="12.75">
      <c r="A57" s="48" t="s">
        <v>32</v>
      </c>
      <c r="B57" s="1">
        <v>51</v>
      </c>
      <c r="C57" s="5"/>
      <c r="D57" s="5"/>
    </row>
    <row r="58" spans="1:4" ht="12.75">
      <c r="A58" s="48" t="s">
        <v>33</v>
      </c>
      <c r="B58" s="1">
        <v>52</v>
      </c>
      <c r="C58" s="5"/>
      <c r="D58" s="5">
        <v>0</v>
      </c>
    </row>
    <row r="59" spans="1:4" ht="12.75">
      <c r="A59" s="48" t="s">
        <v>34</v>
      </c>
      <c r="B59" s="1">
        <v>53</v>
      </c>
      <c r="C59" s="5"/>
      <c r="D59" s="5"/>
    </row>
    <row r="60" spans="1:4" ht="12.75">
      <c r="A60" s="48" t="s">
        <v>35</v>
      </c>
      <c r="B60" s="1">
        <v>54</v>
      </c>
      <c r="C60" s="5">
        <v>1099112</v>
      </c>
      <c r="D60" s="5">
        <v>1089863.705965</v>
      </c>
    </row>
    <row r="61" spans="1:4" ht="12.75">
      <c r="A61" s="48" t="s">
        <v>36</v>
      </c>
      <c r="B61" s="1">
        <v>55</v>
      </c>
      <c r="C61" s="5">
        <v>1630215</v>
      </c>
      <c r="D61" s="5">
        <v>700113.2519050001</v>
      </c>
    </row>
    <row r="62" spans="1:4" ht="12.75">
      <c r="A62" s="48" t="s">
        <v>37</v>
      </c>
      <c r="B62" s="1">
        <v>56</v>
      </c>
      <c r="C62" s="5"/>
      <c r="D62" s="5"/>
    </row>
    <row r="63" spans="1:4" ht="12.75">
      <c r="A63" s="48" t="s">
        <v>62</v>
      </c>
      <c r="B63" s="1">
        <v>57</v>
      </c>
      <c r="C63" s="5"/>
      <c r="D63" s="5"/>
    </row>
    <row r="64" spans="1:4" ht="12.75">
      <c r="A64" s="48" t="s">
        <v>63</v>
      </c>
      <c r="B64" s="1">
        <v>58</v>
      </c>
      <c r="C64" s="5">
        <v>5123781</v>
      </c>
      <c r="D64" s="5">
        <v>2095129.906671</v>
      </c>
    </row>
    <row r="65" spans="1:4" ht="12.75">
      <c r="A65" s="35" t="s">
        <v>64</v>
      </c>
      <c r="B65" s="1">
        <v>59</v>
      </c>
      <c r="C65" s="194">
        <v>1727943</v>
      </c>
      <c r="D65" s="194">
        <v>1389826.5552949999</v>
      </c>
    </row>
    <row r="66" spans="1:4" ht="12.75">
      <c r="A66" s="35" t="s">
        <v>65</v>
      </c>
      <c r="B66" s="1">
        <v>60</v>
      </c>
      <c r="C66" s="195">
        <f>C7+C8+C40+C65</f>
        <v>876374767.0085245</v>
      </c>
      <c r="D66" s="195">
        <f>D7+D8+D40+D65</f>
        <v>864457473.315684</v>
      </c>
    </row>
    <row r="67" spans="1:4" ht="12.75">
      <c r="A67" s="49" t="s">
        <v>66</v>
      </c>
      <c r="B67" s="4">
        <v>61</v>
      </c>
      <c r="C67" s="197">
        <v>16125523</v>
      </c>
      <c r="D67" s="197">
        <v>16264153</v>
      </c>
    </row>
    <row r="68" spans="1:4" ht="12.75">
      <c r="A68" s="42" t="s">
        <v>107</v>
      </c>
      <c r="B68" s="50"/>
      <c r="C68" s="50"/>
      <c r="D68" s="51"/>
    </row>
    <row r="69" spans="1:4" ht="24">
      <c r="A69" s="46" t="s">
        <v>67</v>
      </c>
      <c r="B69" s="3">
        <v>62</v>
      </c>
      <c r="C69" s="155">
        <f>+C70+C71+C72+C78+C79+C82+C85</f>
        <v>181976069</v>
      </c>
      <c r="D69" s="155">
        <f>+D70+D71+D72+D78+D79+D82+D85</f>
        <v>159157785.60055497</v>
      </c>
    </row>
    <row r="70" spans="1:4" ht="12.75">
      <c r="A70" s="48" t="s">
        <v>68</v>
      </c>
      <c r="B70" s="1">
        <v>63</v>
      </c>
      <c r="C70" s="5">
        <v>96040350</v>
      </c>
      <c r="D70" s="5">
        <v>96040350</v>
      </c>
    </row>
    <row r="71" spans="1:4" ht="12.75">
      <c r="A71" s="48" t="s">
        <v>69</v>
      </c>
      <c r="B71" s="1">
        <v>64</v>
      </c>
      <c r="C71" s="5"/>
      <c r="D71" s="5"/>
    </row>
    <row r="72" spans="1:4" ht="12.75">
      <c r="A72" s="48" t="s">
        <v>70</v>
      </c>
      <c r="B72" s="1">
        <v>65</v>
      </c>
      <c r="C72" s="13">
        <f>C73+C74-C75+C76+C77</f>
        <v>475381</v>
      </c>
      <c r="D72" s="13">
        <f>D73+D74-D75+D76+D77</f>
        <v>1296845.0917599997</v>
      </c>
    </row>
    <row r="73" spans="1:4" ht="12.75">
      <c r="A73" s="48" t="s">
        <v>71</v>
      </c>
      <c r="B73" s="1">
        <v>66</v>
      </c>
      <c r="C73" s="5"/>
      <c r="D73" s="5"/>
    </row>
    <row r="74" spans="1:4" ht="12.75">
      <c r="A74" s="48" t="s">
        <v>72</v>
      </c>
      <c r="B74" s="1">
        <v>67</v>
      </c>
      <c r="C74" s="5">
        <v>9182650</v>
      </c>
      <c r="D74" s="5">
        <v>9182650</v>
      </c>
    </row>
    <row r="75" spans="1:4" ht="12.75">
      <c r="A75" s="48" t="s">
        <v>73</v>
      </c>
      <c r="B75" s="1">
        <v>68</v>
      </c>
      <c r="C75" s="5">
        <v>9182650</v>
      </c>
      <c r="D75" s="5">
        <v>9182650</v>
      </c>
    </row>
    <row r="76" spans="1:4" ht="12.75">
      <c r="A76" s="48" t="s">
        <v>74</v>
      </c>
      <c r="B76" s="1">
        <v>69</v>
      </c>
      <c r="C76" s="5"/>
      <c r="D76" s="5"/>
    </row>
    <row r="77" spans="1:4" ht="12.75">
      <c r="A77" s="48" t="s">
        <v>75</v>
      </c>
      <c r="B77" s="1">
        <v>70</v>
      </c>
      <c r="C77" s="5">
        <v>475381</v>
      </c>
      <c r="D77" s="5">
        <v>1296845.0917599997</v>
      </c>
    </row>
    <row r="78" spans="1:4" ht="12.75">
      <c r="A78" s="48" t="s">
        <v>76</v>
      </c>
      <c r="B78" s="1">
        <v>71</v>
      </c>
      <c r="C78" s="5">
        <v>273081818</v>
      </c>
      <c r="D78" s="5">
        <v>273081818</v>
      </c>
    </row>
    <row r="79" spans="1:4" ht="24">
      <c r="A79" s="48" t="s">
        <v>77</v>
      </c>
      <c r="B79" s="1">
        <v>72</v>
      </c>
      <c r="C79" s="196">
        <f>C80-C81</f>
        <v>-45942412</v>
      </c>
      <c r="D79" s="196">
        <f>D80-D81</f>
        <v>-187919581.64830202</v>
      </c>
    </row>
    <row r="80" spans="1:4" ht="12.75">
      <c r="A80" s="48" t="s">
        <v>78</v>
      </c>
      <c r="B80" s="1">
        <v>73</v>
      </c>
      <c r="C80" s="5"/>
      <c r="D80" s="5"/>
    </row>
    <row r="81" spans="1:4" ht="12.75">
      <c r="A81" s="48" t="s">
        <v>79</v>
      </c>
      <c r="B81" s="1">
        <v>74</v>
      </c>
      <c r="C81" s="5">
        <v>45942412</v>
      </c>
      <c r="D81" s="5">
        <v>187919581.64830202</v>
      </c>
    </row>
    <row r="82" spans="1:4" ht="12.75">
      <c r="A82" s="48" t="s">
        <v>80</v>
      </c>
      <c r="B82" s="1">
        <v>75</v>
      </c>
      <c r="C82" s="196">
        <f>C83-C84</f>
        <v>-141679068</v>
      </c>
      <c r="D82" s="196">
        <f>D83-D84</f>
        <v>-23341645.842903</v>
      </c>
    </row>
    <row r="83" spans="1:4" ht="12.75">
      <c r="A83" s="48" t="s">
        <v>81</v>
      </c>
      <c r="B83" s="1">
        <v>76</v>
      </c>
      <c r="C83" s="5"/>
      <c r="D83" s="5"/>
    </row>
    <row r="84" spans="1:4" ht="12.75">
      <c r="A84" s="48" t="s">
        <v>82</v>
      </c>
      <c r="B84" s="1">
        <v>77</v>
      </c>
      <c r="C84" s="5">
        <v>141679068</v>
      </c>
      <c r="D84" s="5">
        <v>23341645.842903</v>
      </c>
    </row>
    <row r="85" spans="1:4" ht="12.75">
      <c r="A85" s="48" t="s">
        <v>83</v>
      </c>
      <c r="B85" s="1">
        <v>78</v>
      </c>
      <c r="C85" s="5"/>
      <c r="D85" s="5"/>
    </row>
    <row r="86" spans="1:4" ht="12.75">
      <c r="A86" s="35" t="s">
        <v>84</v>
      </c>
      <c r="B86" s="1">
        <v>79</v>
      </c>
      <c r="C86" s="195">
        <f>C87+C88+C89</f>
        <v>86622</v>
      </c>
      <c r="D86" s="195">
        <f>D87+D88+D89</f>
        <v>97622.75415</v>
      </c>
    </row>
    <row r="87" spans="1:4" ht="24">
      <c r="A87" s="48" t="s">
        <v>85</v>
      </c>
      <c r="B87" s="1">
        <v>80</v>
      </c>
      <c r="C87" s="5"/>
      <c r="D87" s="5"/>
    </row>
    <row r="88" spans="1:4" ht="12.75">
      <c r="A88" s="48" t="s">
        <v>86</v>
      </c>
      <c r="B88" s="1">
        <v>81</v>
      </c>
      <c r="C88" s="5"/>
      <c r="D88" s="5"/>
    </row>
    <row r="89" spans="1:4" ht="12.75">
      <c r="A89" s="48" t="s">
        <v>87</v>
      </c>
      <c r="B89" s="1">
        <v>82</v>
      </c>
      <c r="C89" s="5">
        <v>86622</v>
      </c>
      <c r="D89" s="5">
        <v>97622.75415</v>
      </c>
    </row>
    <row r="90" spans="1:4" ht="12.75">
      <c r="A90" s="35" t="s">
        <v>88</v>
      </c>
      <c r="B90" s="1">
        <v>83</v>
      </c>
      <c r="C90" s="195">
        <f>C91+C92+C93+C94+C95+C96+C97+C98+C99</f>
        <v>174631076</v>
      </c>
      <c r="D90" s="195">
        <f>D91+D92+D93+D94+D95+D96+D97+D98+D99</f>
        <v>166729177.150841</v>
      </c>
    </row>
    <row r="91" spans="1:4" ht="12.75">
      <c r="A91" s="48" t="s">
        <v>89</v>
      </c>
      <c r="B91" s="1">
        <v>84</v>
      </c>
      <c r="C91" s="5"/>
      <c r="D91" s="5"/>
    </row>
    <row r="92" spans="1:4" ht="12.75">
      <c r="A92" s="48" t="s">
        <v>90</v>
      </c>
      <c r="B92" s="1">
        <v>85</v>
      </c>
      <c r="C92" s="5">
        <v>3388461</v>
      </c>
      <c r="D92" s="5"/>
    </row>
    <row r="93" spans="1:4" ht="12.75">
      <c r="A93" s="48" t="s">
        <v>91</v>
      </c>
      <c r="B93" s="1">
        <v>86</v>
      </c>
      <c r="C93" s="5">
        <v>102895660</v>
      </c>
      <c r="D93" s="5">
        <v>98324692</v>
      </c>
    </row>
    <row r="94" spans="1:4" ht="12.75">
      <c r="A94" s="48" t="s">
        <v>92</v>
      </c>
      <c r="B94" s="1">
        <v>87</v>
      </c>
      <c r="C94" s="5"/>
      <c r="D94" s="5"/>
    </row>
    <row r="95" spans="1:4" ht="12.75">
      <c r="A95" s="48" t="s">
        <v>93</v>
      </c>
      <c r="B95" s="1">
        <v>88</v>
      </c>
      <c r="C95" s="5">
        <v>76500</v>
      </c>
      <c r="D95" s="5">
        <v>134030.150841</v>
      </c>
    </row>
    <row r="96" spans="1:4" ht="12.75">
      <c r="A96" s="48" t="s">
        <v>94</v>
      </c>
      <c r="B96" s="1">
        <v>89</v>
      </c>
      <c r="C96" s="5"/>
      <c r="D96" s="5"/>
    </row>
    <row r="97" spans="1:4" ht="12.75">
      <c r="A97" s="48" t="s">
        <v>95</v>
      </c>
      <c r="B97" s="1">
        <v>90</v>
      </c>
      <c r="C97" s="5"/>
      <c r="D97" s="5"/>
    </row>
    <row r="98" spans="1:4" ht="12.75">
      <c r="A98" s="48" t="s">
        <v>96</v>
      </c>
      <c r="B98" s="1">
        <v>91</v>
      </c>
      <c r="C98" s="5"/>
      <c r="D98" s="5"/>
    </row>
    <row r="99" spans="1:4" ht="12.75">
      <c r="A99" s="48" t="s">
        <v>97</v>
      </c>
      <c r="B99" s="1">
        <v>92</v>
      </c>
      <c r="C99" s="5">
        <v>68270455</v>
      </c>
      <c r="D99" s="5">
        <v>68270455</v>
      </c>
    </row>
    <row r="100" spans="1:4" ht="12.75">
      <c r="A100" s="35" t="s">
        <v>98</v>
      </c>
      <c r="B100" s="1">
        <v>93</v>
      </c>
      <c r="C100" s="195">
        <f>C101+C102+C103+C104+C105+C106+C107+C108+C109+C110+C111+C112</f>
        <v>518792298</v>
      </c>
      <c r="D100" s="195">
        <f>D101+D102+D103+D104+D105+D106+D107+D108+D109+D110+D111+D112</f>
        <v>537521773.99174</v>
      </c>
    </row>
    <row r="101" spans="1:4" ht="12.75">
      <c r="A101" s="48" t="s">
        <v>89</v>
      </c>
      <c r="B101" s="1">
        <v>94</v>
      </c>
      <c r="C101" s="5">
        <v>17714</v>
      </c>
      <c r="D101" s="5">
        <v>0</v>
      </c>
    </row>
    <row r="102" spans="1:4" ht="12.75">
      <c r="A102" s="48" t="s">
        <v>90</v>
      </c>
      <c r="B102" s="1">
        <v>95</v>
      </c>
      <c r="C102" s="5">
        <v>6896145</v>
      </c>
      <c r="D102" s="5">
        <v>6941561</v>
      </c>
    </row>
    <row r="103" spans="1:4" ht="12.75">
      <c r="A103" s="48" t="s">
        <v>91</v>
      </c>
      <c r="B103" s="1">
        <v>96</v>
      </c>
      <c r="C103" s="5">
        <v>181130167</v>
      </c>
      <c r="D103" s="5">
        <v>189661744.923085</v>
      </c>
    </row>
    <row r="104" spans="1:4" ht="12.75">
      <c r="A104" s="48" t="s">
        <v>92</v>
      </c>
      <c r="B104" s="1">
        <v>97</v>
      </c>
      <c r="C104" s="5">
        <v>1920580</v>
      </c>
      <c r="D104" s="5">
        <v>1531020.81</v>
      </c>
    </row>
    <row r="105" spans="1:4" ht="12.75">
      <c r="A105" s="48" t="s">
        <v>93</v>
      </c>
      <c r="B105" s="1">
        <v>98</v>
      </c>
      <c r="C105" s="5">
        <v>102563036</v>
      </c>
      <c r="D105" s="5">
        <v>107518046.525565</v>
      </c>
    </row>
    <row r="106" spans="1:4" ht="12.75">
      <c r="A106" s="48" t="s">
        <v>94</v>
      </c>
      <c r="B106" s="1">
        <v>99</v>
      </c>
      <c r="C106" s="5"/>
      <c r="D106" s="5"/>
    </row>
    <row r="107" spans="1:4" ht="12.75">
      <c r="A107" s="48" t="s">
        <v>95</v>
      </c>
      <c r="B107" s="1">
        <v>100</v>
      </c>
      <c r="C107" s="5"/>
      <c r="D107" s="5"/>
    </row>
    <row r="108" spans="1:4" ht="12.75">
      <c r="A108" s="48" t="s">
        <v>99</v>
      </c>
      <c r="B108" s="1">
        <v>101</v>
      </c>
      <c r="C108" s="5">
        <v>21494231</v>
      </c>
      <c r="D108" s="5">
        <v>22743346.84166</v>
      </c>
    </row>
    <row r="109" spans="1:4" ht="12.75">
      <c r="A109" s="48" t="s">
        <v>100</v>
      </c>
      <c r="B109" s="1">
        <v>102</v>
      </c>
      <c r="C109" s="5">
        <v>190212916</v>
      </c>
      <c r="D109" s="5">
        <v>194158386</v>
      </c>
    </row>
    <row r="110" spans="1:4" ht="12.75">
      <c r="A110" s="48" t="s">
        <v>101</v>
      </c>
      <c r="B110" s="1">
        <v>103</v>
      </c>
      <c r="C110" s="5"/>
      <c r="D110" s="5"/>
    </row>
    <row r="111" spans="1:4" ht="12.75">
      <c r="A111" s="48" t="s">
        <v>102</v>
      </c>
      <c r="B111" s="1">
        <v>104</v>
      </c>
      <c r="C111" s="5"/>
      <c r="D111" s="5"/>
    </row>
    <row r="112" spans="1:4" ht="12.75">
      <c r="A112" s="48" t="s">
        <v>103</v>
      </c>
      <c r="B112" s="1">
        <v>105</v>
      </c>
      <c r="C112" s="5">
        <v>14557509</v>
      </c>
      <c r="D112" s="5">
        <v>14967667.89143</v>
      </c>
    </row>
    <row r="113" spans="1:4" ht="12.75">
      <c r="A113" s="35" t="s">
        <v>104</v>
      </c>
      <c r="B113" s="1">
        <v>106</v>
      </c>
      <c r="C113" s="194">
        <v>888702</v>
      </c>
      <c r="D113" s="194">
        <v>951113.466092</v>
      </c>
    </row>
    <row r="114" spans="1:4" ht="12.75">
      <c r="A114" s="35" t="s">
        <v>105</v>
      </c>
      <c r="B114" s="1">
        <v>107</v>
      </c>
      <c r="C114" s="195">
        <f>C69+C86+C90+C100+C113</f>
        <v>876374767</v>
      </c>
      <c r="D114" s="195">
        <f>D69+D86+D90+D100+D113</f>
        <v>864457472.963378</v>
      </c>
    </row>
    <row r="115" spans="1:4" ht="12.75">
      <c r="A115" s="41" t="s">
        <v>106</v>
      </c>
      <c r="B115" s="2">
        <v>108</v>
      </c>
      <c r="C115" s="197">
        <v>16125523</v>
      </c>
      <c r="D115" s="197">
        <v>16264153</v>
      </c>
    </row>
    <row r="116" spans="1:4" ht="24">
      <c r="A116" s="42" t="s">
        <v>108</v>
      </c>
      <c r="B116" s="44"/>
      <c r="C116" s="44"/>
      <c r="D116" s="45"/>
    </row>
    <row r="117" spans="1:4" ht="12.75">
      <c r="A117" s="46" t="s">
        <v>109</v>
      </c>
      <c r="B117" s="14"/>
      <c r="C117" s="14"/>
      <c r="D117" s="47"/>
    </row>
    <row r="118" spans="1:4" ht="12.75">
      <c r="A118" s="48" t="s">
        <v>110</v>
      </c>
      <c r="B118" s="1">
        <v>109</v>
      </c>
      <c r="C118" s="5"/>
      <c r="D118" s="5"/>
    </row>
    <row r="119" spans="1:4" ht="12.75">
      <c r="A119" s="36" t="s">
        <v>111</v>
      </c>
      <c r="B119" s="4">
        <v>110</v>
      </c>
      <c r="C119" s="6"/>
      <c r="D119" s="6"/>
    </row>
    <row r="120" spans="1:4" ht="12.75">
      <c r="A120" s="37"/>
      <c r="B120" s="38"/>
      <c r="C120" s="38"/>
      <c r="D120" s="111"/>
    </row>
    <row r="121" spans="1:4" ht="12.75">
      <c r="A121" s="39"/>
      <c r="B121" s="40"/>
      <c r="C121" s="40"/>
      <c r="D121" s="191"/>
    </row>
    <row r="122" spans="3:4" ht="12.75">
      <c r="C122" s="192">
        <f>C66-C114</f>
        <v>0.008524537086486816</v>
      </c>
      <c r="D122" s="192">
        <f>D66-D114</f>
        <v>0.3523060083389282</v>
      </c>
    </row>
    <row r="123" spans="3:4" ht="12.75">
      <c r="C123" s="34"/>
      <c r="D123" s="34"/>
    </row>
    <row r="124" ht="12.75">
      <c r="D124" s="34">
        <f>D114-D66</f>
        <v>-0.3523060083389282</v>
      </c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2:D77 C7:D67 C86:D115 C79:D84 C70:D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16">
      <selection activeCell="C73" sqref="C73"/>
    </sheetView>
  </sheetViews>
  <sheetFormatPr defaultColWidth="9.140625" defaultRowHeight="12.75"/>
  <cols>
    <col min="1" max="1" width="70.421875" style="67" customWidth="1"/>
    <col min="2" max="2" width="9.140625" style="12" customWidth="1"/>
    <col min="3" max="4" width="11.7109375" style="12" bestFit="1" customWidth="1"/>
    <col min="5" max="6" width="11.140625" style="12" bestFit="1" customWidth="1"/>
    <col min="7" max="13" width="9.140625" style="168" customWidth="1"/>
    <col min="14" max="16384" width="9.140625" style="12" customWidth="1"/>
  </cols>
  <sheetData>
    <row r="1" spans="1:6" ht="15.75">
      <c r="A1" s="52" t="s">
        <v>176</v>
      </c>
      <c r="B1" s="52"/>
      <c r="C1" s="52"/>
      <c r="D1" s="52"/>
      <c r="E1" s="52"/>
      <c r="F1" s="52"/>
    </row>
    <row r="2" spans="1:6" ht="12.75">
      <c r="A2" s="61" t="s">
        <v>312</v>
      </c>
      <c r="B2" s="61"/>
      <c r="C2" s="61"/>
      <c r="D2" s="61"/>
      <c r="E2" s="61"/>
      <c r="F2" s="61"/>
    </row>
    <row r="3" spans="1:13" ht="12.75">
      <c r="A3" s="280" t="s">
        <v>290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6" s="168" customFormat="1" ht="22.5">
      <c r="A4" s="17" t="s">
        <v>8</v>
      </c>
      <c r="B4" s="17" t="s">
        <v>9</v>
      </c>
      <c r="C4" s="19" t="s">
        <v>10</v>
      </c>
      <c r="D4" s="19" t="s">
        <v>10</v>
      </c>
      <c r="E4" s="19" t="s">
        <v>11</v>
      </c>
      <c r="F4" s="19" t="s">
        <v>11</v>
      </c>
    </row>
    <row r="5" spans="1:6" ht="22.5">
      <c r="A5" s="169"/>
      <c r="B5" s="169"/>
      <c r="C5" s="15" t="s">
        <v>175</v>
      </c>
      <c r="D5" s="15" t="s">
        <v>174</v>
      </c>
      <c r="E5" s="15" t="s">
        <v>175</v>
      </c>
      <c r="F5" s="15" t="s">
        <v>174</v>
      </c>
    </row>
    <row r="6" spans="1:6" ht="12.75">
      <c r="A6" s="19">
        <v>1</v>
      </c>
      <c r="B6" s="20">
        <v>2</v>
      </c>
      <c r="C6" s="19">
        <v>3</v>
      </c>
      <c r="D6" s="19">
        <v>4</v>
      </c>
      <c r="E6" s="19">
        <v>5</v>
      </c>
      <c r="F6" s="19">
        <v>6</v>
      </c>
    </row>
    <row r="7" spans="1:6" ht="12.75">
      <c r="A7" s="46" t="s">
        <v>112</v>
      </c>
      <c r="B7" s="150">
        <v>111</v>
      </c>
      <c r="C7" s="155">
        <f>SUM(C8:C9)</f>
        <v>65172586.9408</v>
      </c>
      <c r="D7" s="155">
        <f>SUM(D8:D9)</f>
        <v>65172586.9408</v>
      </c>
      <c r="E7" s="155">
        <f>SUM(E8:E9)</f>
        <v>46517066</v>
      </c>
      <c r="F7" s="155">
        <f>SUM(F8:F9)</f>
        <v>46517066</v>
      </c>
    </row>
    <row r="8" spans="1:6" ht="12.75">
      <c r="A8" s="35" t="s">
        <v>113</v>
      </c>
      <c r="B8" s="151">
        <v>112</v>
      </c>
      <c r="C8" s="136">
        <v>61848281.433520004</v>
      </c>
      <c r="D8" s="136">
        <v>61848281.433520004</v>
      </c>
      <c r="E8" s="156">
        <v>42734196</v>
      </c>
      <c r="F8" s="156">
        <v>42734196</v>
      </c>
    </row>
    <row r="9" spans="1:6" ht="12.75">
      <c r="A9" s="35" t="s">
        <v>114</v>
      </c>
      <c r="B9" s="151">
        <v>113</v>
      </c>
      <c r="C9" s="136">
        <v>3324305.50728</v>
      </c>
      <c r="D9" s="136">
        <v>3324305.50728</v>
      </c>
      <c r="E9" s="156">
        <v>3782870</v>
      </c>
      <c r="F9" s="156">
        <v>3782870</v>
      </c>
    </row>
    <row r="10" spans="1:6" ht="12.75">
      <c r="A10" s="35" t="s">
        <v>115</v>
      </c>
      <c r="B10" s="151">
        <v>114</v>
      </c>
      <c r="C10" s="155">
        <f>C11+C12+C16+C20+C21+C22+C25+C26</f>
        <v>74812304.21555199</v>
      </c>
      <c r="D10" s="155">
        <f>D11+D12+D16+D20+D21+D22+D25+D26</f>
        <v>74812304.21555199</v>
      </c>
      <c r="E10" s="155">
        <f>E11+E12+E16+E20+E21+E22+E25+E26</f>
        <v>61088020.67674</v>
      </c>
      <c r="F10" s="155">
        <f>F11+F12+F16+F20+F21+F22+F25+F26</f>
        <v>61088020.67674</v>
      </c>
    </row>
    <row r="11" spans="1:6" ht="12.75">
      <c r="A11" s="35" t="s">
        <v>116</v>
      </c>
      <c r="B11" s="151">
        <v>115</v>
      </c>
      <c r="C11" s="138">
        <v>562995</v>
      </c>
      <c r="D11" s="138">
        <v>562995</v>
      </c>
      <c r="E11" s="157">
        <v>889431</v>
      </c>
      <c r="F11" s="157">
        <v>889431</v>
      </c>
    </row>
    <row r="12" spans="1:6" ht="12.75">
      <c r="A12" s="35" t="s">
        <v>117</v>
      </c>
      <c r="B12" s="151">
        <v>116</v>
      </c>
      <c r="C12" s="155">
        <v>32391210.380847998</v>
      </c>
      <c r="D12" s="155">
        <v>32391210.380847998</v>
      </c>
      <c r="E12" s="155">
        <v>25042655.9488</v>
      </c>
      <c r="F12" s="155">
        <v>25042655.9488</v>
      </c>
    </row>
    <row r="13" spans="1:6" ht="12.75">
      <c r="A13" s="48" t="s">
        <v>118</v>
      </c>
      <c r="B13" s="151">
        <v>117</v>
      </c>
      <c r="C13" s="147"/>
      <c r="D13" s="147"/>
      <c r="E13" s="147"/>
      <c r="F13" s="147"/>
    </row>
    <row r="14" spans="1:6" ht="12.75">
      <c r="A14" s="48" t="s">
        <v>119</v>
      </c>
      <c r="B14" s="151">
        <v>118</v>
      </c>
      <c r="C14" s="147"/>
      <c r="D14" s="147"/>
      <c r="E14" s="147"/>
      <c r="F14" s="147"/>
    </row>
    <row r="15" spans="1:6" ht="12.75">
      <c r="A15" s="48" t="s">
        <v>120</v>
      </c>
      <c r="B15" s="151">
        <v>119</v>
      </c>
      <c r="C15" s="147"/>
      <c r="D15" s="147"/>
      <c r="E15" s="147"/>
      <c r="F15" s="147"/>
    </row>
    <row r="16" spans="1:6" ht="12.75">
      <c r="A16" s="35" t="s">
        <v>121</v>
      </c>
      <c r="B16" s="151">
        <v>120</v>
      </c>
      <c r="C16" s="155">
        <v>28363147.307728</v>
      </c>
      <c r="D16" s="155">
        <v>28363147.307728</v>
      </c>
      <c r="E16" s="155">
        <v>24309636.79626</v>
      </c>
      <c r="F16" s="155">
        <v>24309636.79626</v>
      </c>
    </row>
    <row r="17" spans="1:6" ht="12.75">
      <c r="A17" s="48" t="s">
        <v>122</v>
      </c>
      <c r="B17" s="151">
        <v>121</v>
      </c>
      <c r="C17" s="147"/>
      <c r="D17" s="147"/>
      <c r="E17" s="147"/>
      <c r="F17" s="147"/>
    </row>
    <row r="18" spans="1:6" ht="12.75">
      <c r="A18" s="48" t="s">
        <v>123</v>
      </c>
      <c r="B18" s="151">
        <v>122</v>
      </c>
      <c r="C18" s="147"/>
      <c r="D18" s="147"/>
      <c r="E18" s="147"/>
      <c r="F18" s="147"/>
    </row>
    <row r="19" spans="1:6" ht="12.75">
      <c r="A19" s="48" t="s">
        <v>124</v>
      </c>
      <c r="B19" s="151">
        <v>123</v>
      </c>
      <c r="C19" s="147"/>
      <c r="D19" s="147"/>
      <c r="E19" s="147"/>
      <c r="F19" s="147"/>
    </row>
    <row r="20" spans="1:6" ht="12.75">
      <c r="A20" s="35" t="s">
        <v>125</v>
      </c>
      <c r="B20" s="151">
        <v>124</v>
      </c>
      <c r="C20" s="138">
        <v>4341542.120336</v>
      </c>
      <c r="D20" s="138">
        <v>4341542.120336</v>
      </c>
      <c r="E20" s="157">
        <v>3947838.5205</v>
      </c>
      <c r="F20" s="157">
        <v>3947838.5205</v>
      </c>
    </row>
    <row r="21" spans="1:6" ht="12.75">
      <c r="A21" s="35" t="s">
        <v>126</v>
      </c>
      <c r="B21" s="151">
        <v>125</v>
      </c>
      <c r="C21" s="138">
        <v>6634772.547072</v>
      </c>
      <c r="D21" s="138">
        <v>6634772.547072</v>
      </c>
      <c r="E21" s="157">
        <v>6339639.02068</v>
      </c>
      <c r="F21" s="157">
        <v>6339639.02068</v>
      </c>
    </row>
    <row r="22" spans="1:6" ht="12.75">
      <c r="A22" s="35" t="s">
        <v>127</v>
      </c>
      <c r="B22" s="151">
        <v>126</v>
      </c>
      <c r="C22" s="155">
        <v>9134</v>
      </c>
      <c r="D22" s="155">
        <v>9134</v>
      </c>
      <c r="E22" s="155">
        <v>13847</v>
      </c>
      <c r="F22" s="155">
        <v>13847</v>
      </c>
    </row>
    <row r="23" spans="1:6" ht="12.75">
      <c r="A23" s="48" t="s">
        <v>128</v>
      </c>
      <c r="B23" s="151">
        <v>127</v>
      </c>
      <c r="C23" s="147"/>
      <c r="D23" s="147"/>
      <c r="E23" s="147"/>
      <c r="F23" s="147"/>
    </row>
    <row r="24" spans="1:6" ht="12.75">
      <c r="A24" s="48" t="s">
        <v>129</v>
      </c>
      <c r="B24" s="151">
        <v>128</v>
      </c>
      <c r="C24" s="147"/>
      <c r="D24" s="147"/>
      <c r="E24" s="156"/>
      <c r="F24" s="156"/>
    </row>
    <row r="25" spans="1:6" ht="12.75">
      <c r="A25" s="35" t="s">
        <v>130</v>
      </c>
      <c r="B25" s="151">
        <v>129</v>
      </c>
      <c r="C25" s="147"/>
      <c r="D25" s="147"/>
      <c r="E25" s="147"/>
      <c r="F25" s="147"/>
    </row>
    <row r="26" spans="1:6" ht="12.75">
      <c r="A26" s="35" t="s">
        <v>131</v>
      </c>
      <c r="B26" s="151">
        <v>130</v>
      </c>
      <c r="C26" s="136">
        <v>2509502.859568</v>
      </c>
      <c r="D26" s="136">
        <v>2509502.859568</v>
      </c>
      <c r="E26" s="156">
        <v>544972.3905</v>
      </c>
      <c r="F26" s="156">
        <v>544972.3905</v>
      </c>
    </row>
    <row r="27" spans="1:6" ht="12.75">
      <c r="A27" s="35" t="s">
        <v>132</v>
      </c>
      <c r="B27" s="151">
        <v>131</v>
      </c>
      <c r="C27" s="155">
        <f>SUM(C28:C32)</f>
        <v>163644.991232</v>
      </c>
      <c r="D27" s="155">
        <f>SUM(D28:D32)</f>
        <v>163644.991232</v>
      </c>
      <c r="E27" s="155">
        <f>SUM(E28:E32)</f>
        <v>945359.53984</v>
      </c>
      <c r="F27" s="155">
        <f>SUM(F28:F32)</f>
        <v>945359.53984</v>
      </c>
    </row>
    <row r="28" spans="1:6" ht="24" customHeight="1">
      <c r="A28" s="35" t="s">
        <v>133</v>
      </c>
      <c r="B28" s="151">
        <v>132</v>
      </c>
      <c r="C28" s="136">
        <v>0</v>
      </c>
      <c r="D28" s="136">
        <v>0</v>
      </c>
      <c r="E28" s="158">
        <v>733809</v>
      </c>
      <c r="F28" s="158">
        <v>733809</v>
      </c>
    </row>
    <row r="29" spans="1:6" ht="28.5" customHeight="1">
      <c r="A29" s="35" t="s">
        <v>134</v>
      </c>
      <c r="B29" s="151">
        <v>133</v>
      </c>
      <c r="C29" s="136">
        <v>163410.77656</v>
      </c>
      <c r="D29" s="136">
        <v>163410.77656</v>
      </c>
      <c r="E29" s="158">
        <v>210823</v>
      </c>
      <c r="F29" s="158">
        <v>210823</v>
      </c>
    </row>
    <row r="30" spans="1:6" ht="12.75">
      <c r="A30" s="35" t="s">
        <v>135</v>
      </c>
      <c r="B30" s="151">
        <v>134</v>
      </c>
      <c r="C30" s="136"/>
      <c r="D30" s="136">
        <v>0</v>
      </c>
      <c r="E30" s="156">
        <v>0</v>
      </c>
      <c r="F30" s="156">
        <v>0</v>
      </c>
    </row>
    <row r="31" spans="1:6" ht="12.75">
      <c r="A31" s="35" t="s">
        <v>136</v>
      </c>
      <c r="B31" s="151">
        <v>135</v>
      </c>
      <c r="C31" s="136"/>
      <c r="D31" s="136">
        <v>0</v>
      </c>
      <c r="E31" s="156">
        <v>0</v>
      </c>
      <c r="F31" s="156">
        <v>0</v>
      </c>
    </row>
    <row r="32" spans="1:6" ht="12.75">
      <c r="A32" s="35" t="s">
        <v>137</v>
      </c>
      <c r="B32" s="151">
        <v>136</v>
      </c>
      <c r="C32" s="136">
        <v>234.214672</v>
      </c>
      <c r="D32" s="136">
        <v>234.214672</v>
      </c>
      <c r="E32" s="156">
        <v>727.53984</v>
      </c>
      <c r="F32" s="156">
        <v>727.53984</v>
      </c>
    </row>
    <row r="33" spans="1:6" ht="12.75">
      <c r="A33" s="35" t="s">
        <v>138</v>
      </c>
      <c r="B33" s="151">
        <v>137</v>
      </c>
      <c r="C33" s="155">
        <f>SUM(C34:C37)</f>
        <v>5625131.92703616</v>
      </c>
      <c r="D33" s="155">
        <f>SUM(D34:D37)</f>
        <v>5625131.92703616</v>
      </c>
      <c r="E33" s="155">
        <f>SUM(E34:E37)</f>
        <v>9710668.731220001</v>
      </c>
      <c r="F33" s="155">
        <f>SUM(F34:F37)</f>
        <v>9710668.731220001</v>
      </c>
    </row>
    <row r="34" spans="1:6" ht="22.5" customHeight="1">
      <c r="A34" s="35" t="s">
        <v>139</v>
      </c>
      <c r="B34" s="151">
        <v>138</v>
      </c>
      <c r="C34" s="147">
        <v>0</v>
      </c>
      <c r="D34" s="147">
        <v>0</v>
      </c>
      <c r="E34" s="147">
        <v>734118</v>
      </c>
      <c r="F34" s="147">
        <v>734118</v>
      </c>
    </row>
    <row r="35" spans="1:6" ht="26.25" customHeight="1">
      <c r="A35" s="35" t="s">
        <v>140</v>
      </c>
      <c r="B35" s="151">
        <v>139</v>
      </c>
      <c r="C35" s="136">
        <v>5625131.92703616</v>
      </c>
      <c r="D35" s="136">
        <v>5625131.92703616</v>
      </c>
      <c r="E35" s="156">
        <v>8631499.9613</v>
      </c>
      <c r="F35" s="156">
        <v>8631499.9613</v>
      </c>
    </row>
    <row r="36" spans="1:6" ht="12.75">
      <c r="A36" s="35" t="s">
        <v>141</v>
      </c>
      <c r="B36" s="151">
        <v>140</v>
      </c>
      <c r="C36" s="136"/>
      <c r="D36" s="136"/>
      <c r="E36" s="158"/>
      <c r="F36" s="158"/>
    </row>
    <row r="37" spans="1:6" ht="12.75">
      <c r="A37" s="35" t="s">
        <v>142</v>
      </c>
      <c r="B37" s="151">
        <v>141</v>
      </c>
      <c r="C37" s="136">
        <v>0</v>
      </c>
      <c r="D37" s="136">
        <v>0</v>
      </c>
      <c r="E37" s="156">
        <v>345050.76992</v>
      </c>
      <c r="F37" s="156">
        <v>345050.76992</v>
      </c>
    </row>
    <row r="38" spans="1:6" ht="12.75">
      <c r="A38" s="35" t="s">
        <v>143</v>
      </c>
      <c r="B38" s="151">
        <v>142</v>
      </c>
      <c r="C38" s="147"/>
      <c r="D38" s="147"/>
      <c r="E38" s="147"/>
      <c r="F38" s="147"/>
    </row>
    <row r="39" spans="1:6" ht="12.75">
      <c r="A39" s="35" t="s">
        <v>144</v>
      </c>
      <c r="B39" s="151">
        <v>143</v>
      </c>
      <c r="C39" s="147"/>
      <c r="D39" s="147"/>
      <c r="E39" s="147"/>
      <c r="F39" s="147"/>
    </row>
    <row r="40" spans="1:6" ht="12.75">
      <c r="A40" s="35" t="s">
        <v>145</v>
      </c>
      <c r="B40" s="151">
        <v>144</v>
      </c>
      <c r="C40" s="147"/>
      <c r="D40" s="147"/>
      <c r="E40" s="147"/>
      <c r="F40" s="147"/>
    </row>
    <row r="41" spans="1:6" ht="12.75">
      <c r="A41" s="35" t="s">
        <v>146</v>
      </c>
      <c r="B41" s="151">
        <v>145</v>
      </c>
      <c r="C41" s="147"/>
      <c r="D41" s="147"/>
      <c r="E41" s="147"/>
      <c r="F41" s="147"/>
    </row>
    <row r="42" spans="1:6" ht="12.75">
      <c r="A42" s="35" t="s">
        <v>306</v>
      </c>
      <c r="B42" s="151">
        <v>146</v>
      </c>
      <c r="C42" s="155">
        <f>C7+C27+C38+C40</f>
        <v>65336231.932032004</v>
      </c>
      <c r="D42" s="155">
        <f>D7+D27+D38+D40</f>
        <v>65336231.932032004</v>
      </c>
      <c r="E42" s="155">
        <f>E7+E27+E38+E40</f>
        <v>47462425.53984</v>
      </c>
      <c r="F42" s="155">
        <f>F7+F27+F38+F40</f>
        <v>47462425.53984</v>
      </c>
    </row>
    <row r="43" spans="1:6" ht="12.75">
      <c r="A43" s="35" t="s">
        <v>147</v>
      </c>
      <c r="B43" s="151">
        <v>147</v>
      </c>
      <c r="C43" s="155">
        <f>C10+C33+C39+C41</f>
        <v>80437436.14258815</v>
      </c>
      <c r="D43" s="155">
        <f>D10+D33+D39+D41</f>
        <v>80437436.14258815</v>
      </c>
      <c r="E43" s="155">
        <f>E10+E33+E39+E41</f>
        <v>70798689.40796</v>
      </c>
      <c r="F43" s="155">
        <f>F10+F33+F39+F41</f>
        <v>70798689.40796</v>
      </c>
    </row>
    <row r="44" spans="1:6" ht="12.75">
      <c r="A44" s="35" t="s">
        <v>148</v>
      </c>
      <c r="B44" s="151">
        <v>148</v>
      </c>
      <c r="C44" s="155">
        <f>C42-C43</f>
        <v>-15101204.21055615</v>
      </c>
      <c r="D44" s="155">
        <f>D42-D43</f>
        <v>-15101204.21055615</v>
      </c>
      <c r="E44" s="155">
        <f>E42-E43</f>
        <v>-23336263.86812</v>
      </c>
      <c r="F44" s="155">
        <f>F42-F43</f>
        <v>-23336263.86812</v>
      </c>
    </row>
    <row r="45" spans="1:6" ht="12.75">
      <c r="A45" s="48" t="s">
        <v>149</v>
      </c>
      <c r="B45" s="151">
        <v>149</v>
      </c>
      <c r="C45" s="148">
        <f>IF(C42&gt;C43,C42-C43,0)</f>
        <v>0</v>
      </c>
      <c r="D45" s="148">
        <f>IF(D42&gt;D43,D42-D43,0)</f>
        <v>0</v>
      </c>
      <c r="E45" s="148"/>
      <c r="F45" s="148">
        <f>IF(F42&gt;F43,F42-F43,0)</f>
        <v>0</v>
      </c>
    </row>
    <row r="46" spans="1:6" ht="12.75">
      <c r="A46" s="48" t="s">
        <v>150</v>
      </c>
      <c r="B46" s="151">
        <v>150</v>
      </c>
      <c r="C46" s="148">
        <f>IF(C43&gt;C42,C43-C42,0)</f>
        <v>15101204.21055615</v>
      </c>
      <c r="D46" s="148">
        <f>IF(D43&gt;D42,D43-D42,0)</f>
        <v>15101204.21055615</v>
      </c>
      <c r="E46" s="148">
        <f>IF(E43&gt;E42,E43-E42,0)</f>
        <v>23336263.86812</v>
      </c>
      <c r="F46" s="148">
        <f>IF(F43&gt;F42,F43-F42,0)</f>
        <v>23336263.86812</v>
      </c>
    </row>
    <row r="47" spans="1:6" ht="12.75">
      <c r="A47" s="35" t="s">
        <v>151</v>
      </c>
      <c r="B47" s="151">
        <v>151</v>
      </c>
      <c r="C47" s="138">
        <v>5851.671344</v>
      </c>
      <c r="D47" s="138">
        <v>5851.671344</v>
      </c>
      <c r="E47" s="159">
        <v>5381.821980000001</v>
      </c>
      <c r="F47" s="159">
        <v>5381.821980000001</v>
      </c>
    </row>
    <row r="48" spans="1:6" ht="12.75">
      <c r="A48" s="35" t="s">
        <v>152</v>
      </c>
      <c r="B48" s="151">
        <v>152</v>
      </c>
      <c r="C48" s="155">
        <f>C44-C47</f>
        <v>-15107055.88190015</v>
      </c>
      <c r="D48" s="155">
        <f>D44-D47</f>
        <v>-15107055.88190015</v>
      </c>
      <c r="E48" s="155">
        <f>E44-E47</f>
        <v>-23341645.6901</v>
      </c>
      <c r="F48" s="155">
        <f>F44-F47</f>
        <v>-23341645.6901</v>
      </c>
    </row>
    <row r="49" spans="1:6" ht="12.75">
      <c r="A49" s="48" t="s">
        <v>153</v>
      </c>
      <c r="B49" s="151">
        <v>153</v>
      </c>
      <c r="C49" s="148">
        <f>IF(C48&gt;0,C48,0)</f>
        <v>0</v>
      </c>
      <c r="D49" s="148">
        <f>IF(D48&gt;0,D48,0)</f>
        <v>0</v>
      </c>
      <c r="E49" s="148">
        <f>IF(E48&gt;0,E48,0)</f>
        <v>0</v>
      </c>
      <c r="F49" s="148">
        <f>IF(F48&gt;0,F48,0)</f>
        <v>0</v>
      </c>
    </row>
    <row r="50" spans="1:6" ht="12.75">
      <c r="A50" s="68" t="s">
        <v>154</v>
      </c>
      <c r="B50" s="152">
        <v>154</v>
      </c>
      <c r="C50" s="148"/>
      <c r="D50" s="148"/>
      <c r="E50" s="148"/>
      <c r="F50" s="148"/>
    </row>
    <row r="51" spans="1:6" ht="24" customHeight="1">
      <c r="A51" s="42" t="s">
        <v>155</v>
      </c>
      <c r="B51" s="43"/>
      <c r="C51" s="146"/>
      <c r="D51" s="146"/>
      <c r="E51" s="146"/>
      <c r="F51" s="146"/>
    </row>
    <row r="52" spans="1:6" ht="12.75">
      <c r="A52" s="46" t="s">
        <v>156</v>
      </c>
      <c r="B52" s="14"/>
      <c r="C52" s="160"/>
      <c r="D52" s="160"/>
      <c r="E52" s="160"/>
      <c r="F52" s="185"/>
    </row>
    <row r="53" spans="1:6" ht="12.75">
      <c r="A53" s="35" t="s">
        <v>157</v>
      </c>
      <c r="B53" s="151">
        <v>155</v>
      </c>
      <c r="C53" s="148"/>
      <c r="D53" s="148"/>
      <c r="E53" s="148"/>
      <c r="F53" s="148"/>
    </row>
    <row r="54" spans="1:6" ht="12.75">
      <c r="A54" s="35" t="s">
        <v>158</v>
      </c>
      <c r="B54" s="151">
        <v>156</v>
      </c>
      <c r="C54" s="161"/>
      <c r="D54" s="161"/>
      <c r="E54" s="161"/>
      <c r="F54" s="161"/>
    </row>
    <row r="55" spans="1:6" ht="12.75">
      <c r="A55" s="42" t="s">
        <v>159</v>
      </c>
      <c r="B55" s="43"/>
      <c r="C55" s="163"/>
      <c r="D55" s="163"/>
      <c r="E55" s="163"/>
      <c r="F55" s="163"/>
    </row>
    <row r="56" spans="1:6" ht="12.75">
      <c r="A56" s="46" t="s">
        <v>160</v>
      </c>
      <c r="B56" s="153">
        <v>157</v>
      </c>
      <c r="C56" s="162">
        <f>C48</f>
        <v>-15107055.88190015</v>
      </c>
      <c r="D56" s="162">
        <f>D48</f>
        <v>-15107055.88190015</v>
      </c>
      <c r="E56" s="162">
        <f>E48</f>
        <v>-23341645.6901</v>
      </c>
      <c r="F56" s="162">
        <f>F48</f>
        <v>-23341645.6901</v>
      </c>
    </row>
    <row r="57" spans="1:6" ht="12.75">
      <c r="A57" s="35" t="s">
        <v>161</v>
      </c>
      <c r="B57" s="151">
        <v>158</v>
      </c>
      <c r="C57" s="148">
        <f>SUM(C58:C64)</f>
        <v>0</v>
      </c>
      <c r="D57" s="148">
        <f>SUM(D58:D64)</f>
        <v>0</v>
      </c>
      <c r="E57" s="148">
        <f>SUM(E58:E64)</f>
        <v>0</v>
      </c>
      <c r="F57" s="148">
        <f>SUM(F58:F64)</f>
        <v>0</v>
      </c>
    </row>
    <row r="58" spans="1:6" ht="12.75">
      <c r="A58" s="35" t="s">
        <v>162</v>
      </c>
      <c r="B58" s="151">
        <v>159</v>
      </c>
      <c r="C58" s="147"/>
      <c r="D58" s="147"/>
      <c r="E58" s="147"/>
      <c r="F58" s="147"/>
    </row>
    <row r="59" spans="1:6" ht="12.75">
      <c r="A59" s="35" t="s">
        <v>163</v>
      </c>
      <c r="B59" s="151">
        <v>160</v>
      </c>
      <c r="C59" s="147"/>
      <c r="D59" s="147"/>
      <c r="E59" s="147"/>
      <c r="F59" s="147"/>
    </row>
    <row r="60" spans="1:6" ht="12.75">
      <c r="A60" s="35" t="s">
        <v>164</v>
      </c>
      <c r="B60" s="151">
        <v>161</v>
      </c>
      <c r="C60" s="147"/>
      <c r="D60" s="147"/>
      <c r="E60" s="147"/>
      <c r="F60" s="147"/>
    </row>
    <row r="61" spans="1:6" ht="12.75">
      <c r="A61" s="35" t="s">
        <v>165</v>
      </c>
      <c r="B61" s="151">
        <v>162</v>
      </c>
      <c r="C61" s="147"/>
      <c r="D61" s="147"/>
      <c r="E61" s="147"/>
      <c r="F61" s="147"/>
    </row>
    <row r="62" spans="1:6" ht="12.75">
      <c r="A62" s="35" t="s">
        <v>166</v>
      </c>
      <c r="B62" s="151">
        <v>163</v>
      </c>
      <c r="C62" s="147"/>
      <c r="D62" s="147"/>
      <c r="E62" s="147"/>
      <c r="F62" s="147"/>
    </row>
    <row r="63" spans="1:6" ht="12.75">
      <c r="A63" s="35" t="s">
        <v>167</v>
      </c>
      <c r="B63" s="151">
        <v>164</v>
      </c>
      <c r="C63" s="147"/>
      <c r="D63" s="147"/>
      <c r="E63" s="147"/>
      <c r="F63" s="147"/>
    </row>
    <row r="64" spans="1:6" ht="12.75">
      <c r="A64" s="35" t="s">
        <v>168</v>
      </c>
      <c r="B64" s="151">
        <v>165</v>
      </c>
      <c r="C64" s="147"/>
      <c r="D64" s="147"/>
      <c r="E64" s="147"/>
      <c r="F64" s="147"/>
    </row>
    <row r="65" spans="1:6" ht="12.75">
      <c r="A65" s="35" t="s">
        <v>169</v>
      </c>
      <c r="B65" s="151">
        <v>166</v>
      </c>
      <c r="C65" s="147"/>
      <c r="D65" s="147"/>
      <c r="E65" s="147"/>
      <c r="F65" s="147"/>
    </row>
    <row r="66" spans="1:6" ht="12.75">
      <c r="A66" s="35" t="s">
        <v>170</v>
      </c>
      <c r="B66" s="151">
        <v>167</v>
      </c>
      <c r="C66" s="148">
        <f>C57-C65</f>
        <v>0</v>
      </c>
      <c r="D66" s="148">
        <f>D57-D65</f>
        <v>0</v>
      </c>
      <c r="E66" s="148">
        <f>E57-E65</f>
        <v>0</v>
      </c>
      <c r="F66" s="148">
        <f>F57-F65</f>
        <v>0</v>
      </c>
    </row>
    <row r="67" spans="1:6" ht="12.75">
      <c r="A67" s="35" t="s">
        <v>171</v>
      </c>
      <c r="B67" s="151">
        <v>168</v>
      </c>
      <c r="C67" s="148">
        <f>C56+C66</f>
        <v>-15107055.88190015</v>
      </c>
      <c r="D67" s="148">
        <f>D56+D66</f>
        <v>-15107055.88190015</v>
      </c>
      <c r="E67" s="148">
        <f>E56+E66</f>
        <v>-23341645.6901</v>
      </c>
      <c r="F67" s="148">
        <f>F56+F66</f>
        <v>-23341645.6901</v>
      </c>
    </row>
    <row r="68" spans="1:6" ht="24" customHeight="1">
      <c r="A68" s="62" t="s">
        <v>172</v>
      </c>
      <c r="B68" s="63"/>
      <c r="C68" s="146"/>
      <c r="D68" s="146"/>
      <c r="E68" s="146"/>
      <c r="F68" s="146"/>
    </row>
    <row r="69" spans="1:6" ht="12.75">
      <c r="A69" s="64" t="s">
        <v>173</v>
      </c>
      <c r="B69" s="65"/>
      <c r="C69" s="146"/>
      <c r="D69" s="146"/>
      <c r="E69" s="146"/>
      <c r="F69" s="146"/>
    </row>
    <row r="70" spans="1:6" ht="12.75">
      <c r="A70" s="35" t="s">
        <v>157</v>
      </c>
      <c r="B70" s="151">
        <v>169</v>
      </c>
      <c r="C70" s="148"/>
      <c r="D70" s="148"/>
      <c r="E70" s="148"/>
      <c r="F70" s="148"/>
    </row>
    <row r="71" spans="1:6" ht="12.75">
      <c r="A71" s="49" t="s">
        <v>158</v>
      </c>
      <c r="B71" s="154">
        <v>170</v>
      </c>
      <c r="C71" s="161"/>
      <c r="D71" s="161"/>
      <c r="E71" s="161"/>
      <c r="F71" s="161"/>
    </row>
    <row r="72" spans="2:6" ht="12.75">
      <c r="B72" s="110"/>
      <c r="C72" s="110"/>
      <c r="D72" s="110"/>
      <c r="E72" s="110"/>
      <c r="F72" s="110"/>
    </row>
  </sheetData>
  <sheetProtection/>
  <mergeCells count="1">
    <mergeCell ref="A3:M3"/>
  </mergeCells>
  <dataValidations count="4">
    <dataValidation type="whole" operator="notEqual" allowBlank="1" showInputMessage="1" showErrorMessage="1" errorTitle="Pogrešan unos" error="Mogu se unijeti samo cjelobrojne vrijednosti." sqref="C47:E47 F61 C54:F54 C56:C67 D66:F67 C71:E71 D58:E65 D56:F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C48:F50 D25:D27 F33:F37 C25:C46 C70:F70 F26:F27 E23:E27 C7:F10 E12:F22 C12:D12 C16:D16 C20:D23 C53:F53 D28:F32 D33:E41">
      <formula1>0</formula1>
    </dataValidation>
    <dataValidation type="whole" operator="greaterThanOrEqual" allowBlank="1" showErrorMessage="1" errorTitle="Pogrešan unos" error="Mogu se unijeti samo cjelobrojne pozitivne vrijednosti." sqref="C13:D15 C24:D24 C17:D19">
      <formula1>0</formula1>
    </dataValidation>
  </dataValidations>
  <printOptions/>
  <pageMargins left="0.46" right="0.75" top="1" bottom="1" header="0.5" footer="0.5"/>
  <pageSetup horizontalDpi="600" verticalDpi="600" orientation="portrait" paperSize="9" scale="7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7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5" width="9.140625" style="114" customWidth="1"/>
    <col min="6" max="6" width="10.57421875" style="114" customWidth="1"/>
    <col min="7" max="9" width="9.140625" style="114" customWidth="1"/>
    <col min="10" max="11" width="9.8515625" style="114" customWidth="1"/>
    <col min="12" max="16384" width="9.140625" style="114" customWidth="1"/>
  </cols>
  <sheetData>
    <row r="1" spans="1:11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>
      <c r="A2" s="306" t="s">
        <v>248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</row>
    <row r="3" spans="1:11" ht="15.75">
      <c r="A3" s="117"/>
      <c r="B3" s="118"/>
      <c r="C3" s="118"/>
      <c r="D3" s="118"/>
      <c r="E3" s="118"/>
      <c r="F3" s="118"/>
      <c r="G3" s="118"/>
      <c r="H3" s="118"/>
      <c r="I3" s="118"/>
      <c r="J3" s="119"/>
      <c r="K3" s="116"/>
    </row>
    <row r="4" spans="1:11" ht="12.75">
      <c r="A4" s="120"/>
      <c r="B4" s="121"/>
      <c r="C4" s="116"/>
      <c r="D4" s="310" t="s">
        <v>184</v>
      </c>
      <c r="E4" s="311"/>
      <c r="F4" s="122">
        <v>41275</v>
      </c>
      <c r="G4" s="123" t="s">
        <v>7</v>
      </c>
      <c r="H4" s="312">
        <v>41364</v>
      </c>
      <c r="I4" s="313"/>
      <c r="J4" s="115"/>
      <c r="K4" s="116"/>
    </row>
    <row r="5" spans="1:11" ht="12.75">
      <c r="A5" s="319"/>
      <c r="B5" s="319"/>
      <c r="C5" s="319"/>
      <c r="D5" s="319"/>
      <c r="E5" s="319"/>
      <c r="F5" s="319"/>
      <c r="G5" s="124"/>
      <c r="H5" s="124"/>
      <c r="I5" s="124"/>
      <c r="J5" s="320" t="s">
        <v>249</v>
      </c>
      <c r="K5" s="321"/>
    </row>
    <row r="6" spans="1:11" ht="12.75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1" ht="24" thickBot="1">
      <c r="A7" s="317" t="s">
        <v>8</v>
      </c>
      <c r="B7" s="317"/>
      <c r="C7" s="317"/>
      <c r="D7" s="317"/>
      <c r="E7" s="317"/>
      <c r="F7" s="317"/>
      <c r="G7" s="317"/>
      <c r="H7" s="317"/>
      <c r="I7" s="125" t="s">
        <v>250</v>
      </c>
      <c r="J7" s="126" t="s">
        <v>10</v>
      </c>
      <c r="K7" s="126" t="s">
        <v>11</v>
      </c>
    </row>
    <row r="8" spans="1:11" ht="12.75">
      <c r="A8" s="318">
        <v>1</v>
      </c>
      <c r="B8" s="318"/>
      <c r="C8" s="318"/>
      <c r="D8" s="318"/>
      <c r="E8" s="318"/>
      <c r="F8" s="318"/>
      <c r="G8" s="318"/>
      <c r="H8" s="318"/>
      <c r="I8" s="127">
        <v>2</v>
      </c>
      <c r="J8" s="128" t="s">
        <v>2</v>
      </c>
      <c r="K8" s="128" t="s">
        <v>3</v>
      </c>
    </row>
    <row r="9" spans="1:11" ht="12.75">
      <c r="A9" s="284" t="s">
        <v>251</v>
      </c>
      <c r="B9" s="285"/>
      <c r="C9" s="285"/>
      <c r="D9" s="285"/>
      <c r="E9" s="285"/>
      <c r="F9" s="285"/>
      <c r="G9" s="285"/>
      <c r="H9" s="285"/>
      <c r="I9" s="286"/>
      <c r="J9" s="286"/>
      <c r="K9" s="287"/>
    </row>
    <row r="10" spans="1:11" ht="12.75">
      <c r="A10" s="296" t="s">
        <v>252</v>
      </c>
      <c r="B10" s="297"/>
      <c r="C10" s="297"/>
      <c r="D10" s="297"/>
      <c r="E10" s="297"/>
      <c r="F10" s="297"/>
      <c r="G10" s="297"/>
      <c r="H10" s="298"/>
      <c r="I10" s="129">
        <v>73</v>
      </c>
      <c r="J10" s="135">
        <v>-15101204.210556172</v>
      </c>
      <c r="K10" s="135">
        <v>-23336264</v>
      </c>
    </row>
    <row r="11" spans="1:11" ht="12.75">
      <c r="A11" s="288" t="s">
        <v>253</v>
      </c>
      <c r="B11" s="289"/>
      <c r="C11" s="289"/>
      <c r="D11" s="289"/>
      <c r="E11" s="289"/>
      <c r="F11" s="289"/>
      <c r="G11" s="289"/>
      <c r="H11" s="289"/>
      <c r="I11" s="129">
        <v>74</v>
      </c>
      <c r="J11" s="135">
        <v>4341542.120336</v>
      </c>
      <c r="K11" s="135">
        <v>3947839</v>
      </c>
    </row>
    <row r="12" spans="1:11" ht="12.75">
      <c r="A12" s="288" t="s">
        <v>254</v>
      </c>
      <c r="B12" s="289"/>
      <c r="C12" s="289"/>
      <c r="D12" s="289"/>
      <c r="E12" s="289"/>
      <c r="F12" s="289"/>
      <c r="G12" s="289"/>
      <c r="H12" s="289"/>
      <c r="I12" s="129">
        <v>75</v>
      </c>
      <c r="J12" s="135">
        <v>12028101.545514047</v>
      </c>
      <c r="K12" s="135">
        <v>10152482</v>
      </c>
    </row>
    <row r="13" spans="1:11" ht="12.75">
      <c r="A13" s="288" t="s">
        <v>255</v>
      </c>
      <c r="B13" s="289"/>
      <c r="C13" s="289"/>
      <c r="D13" s="289"/>
      <c r="E13" s="289"/>
      <c r="F13" s="289"/>
      <c r="G13" s="289"/>
      <c r="H13" s="289"/>
      <c r="I13" s="129">
        <v>76</v>
      </c>
      <c r="J13" s="135">
        <v>0</v>
      </c>
      <c r="K13" s="135">
        <v>0</v>
      </c>
    </row>
    <row r="14" spans="1:11" ht="12.75">
      <c r="A14" s="288" t="s">
        <v>256</v>
      </c>
      <c r="B14" s="289"/>
      <c r="C14" s="289"/>
      <c r="D14" s="289"/>
      <c r="E14" s="289"/>
      <c r="F14" s="289"/>
      <c r="G14" s="289"/>
      <c r="H14" s="289"/>
      <c r="I14" s="129">
        <v>77</v>
      </c>
      <c r="J14" s="135">
        <v>7601290.902708992</v>
      </c>
      <c r="K14" s="135">
        <v>6581903</v>
      </c>
    </row>
    <row r="15" spans="1:11" ht="12.75">
      <c r="A15" s="288" t="s">
        <v>257</v>
      </c>
      <c r="B15" s="289"/>
      <c r="C15" s="289"/>
      <c r="D15" s="289"/>
      <c r="E15" s="289"/>
      <c r="F15" s="289"/>
      <c r="G15" s="289"/>
      <c r="H15" s="289"/>
      <c r="I15" s="129">
        <v>78</v>
      </c>
      <c r="J15" s="135">
        <v>0</v>
      </c>
      <c r="K15" s="135">
        <v>1339878</v>
      </c>
    </row>
    <row r="16" spans="1:11" ht="12.75">
      <c r="A16" s="291" t="s">
        <v>258</v>
      </c>
      <c r="B16" s="292"/>
      <c r="C16" s="292"/>
      <c r="D16" s="292"/>
      <c r="E16" s="292"/>
      <c r="F16" s="292"/>
      <c r="G16" s="292"/>
      <c r="H16" s="292"/>
      <c r="I16" s="129">
        <v>79</v>
      </c>
      <c r="J16" s="164">
        <f>SUM(J10:J15)</f>
        <v>8869730.358002868</v>
      </c>
      <c r="K16" s="164">
        <f>SUM(K10:K15)</f>
        <v>-1314162</v>
      </c>
    </row>
    <row r="17" spans="1:11" ht="12.75">
      <c r="A17" s="288" t="s">
        <v>259</v>
      </c>
      <c r="B17" s="289"/>
      <c r="C17" s="289"/>
      <c r="D17" s="289"/>
      <c r="E17" s="289"/>
      <c r="F17" s="289"/>
      <c r="G17" s="289"/>
      <c r="H17" s="289"/>
      <c r="I17" s="129">
        <v>80</v>
      </c>
      <c r="J17" s="135">
        <v>0</v>
      </c>
      <c r="K17" s="135">
        <v>0</v>
      </c>
    </row>
    <row r="18" spans="1:11" ht="12.75">
      <c r="A18" s="288" t="s">
        <v>260</v>
      </c>
      <c r="B18" s="289"/>
      <c r="C18" s="289"/>
      <c r="D18" s="289"/>
      <c r="E18" s="289"/>
      <c r="F18" s="289"/>
      <c r="G18" s="289"/>
      <c r="H18" s="289"/>
      <c r="I18" s="129">
        <v>81</v>
      </c>
      <c r="J18" s="135">
        <v>880160.587692</v>
      </c>
      <c r="K18" s="135">
        <v>1489205</v>
      </c>
    </row>
    <row r="19" spans="1:11" ht="12.75">
      <c r="A19" s="288" t="s">
        <v>261</v>
      </c>
      <c r="B19" s="289"/>
      <c r="C19" s="289"/>
      <c r="D19" s="289"/>
      <c r="E19" s="289"/>
      <c r="F19" s="289"/>
      <c r="G19" s="289"/>
      <c r="H19" s="289"/>
      <c r="I19" s="129">
        <v>82</v>
      </c>
      <c r="J19" s="135">
        <v>0</v>
      </c>
      <c r="K19" s="135">
        <v>0</v>
      </c>
    </row>
    <row r="20" spans="1:11" ht="12.75">
      <c r="A20" s="288" t="s">
        <v>262</v>
      </c>
      <c r="B20" s="289"/>
      <c r="C20" s="289"/>
      <c r="D20" s="289"/>
      <c r="E20" s="289"/>
      <c r="F20" s="289"/>
      <c r="G20" s="289"/>
      <c r="H20" s="289"/>
      <c r="I20" s="129">
        <v>83</v>
      </c>
      <c r="J20" s="135">
        <v>51529.52449099906</v>
      </c>
      <c r="K20" s="135"/>
    </row>
    <row r="21" spans="1:11" ht="12.75">
      <c r="A21" s="291" t="s">
        <v>263</v>
      </c>
      <c r="B21" s="292"/>
      <c r="C21" s="292"/>
      <c r="D21" s="292"/>
      <c r="E21" s="292"/>
      <c r="F21" s="292"/>
      <c r="G21" s="292"/>
      <c r="H21" s="292"/>
      <c r="I21" s="129">
        <v>84</v>
      </c>
      <c r="J21" s="164">
        <f>SUM(J17:J20)</f>
        <v>931690.112182999</v>
      </c>
      <c r="K21" s="164">
        <f>SUM(K17:K20)</f>
        <v>1489205</v>
      </c>
    </row>
    <row r="22" spans="1:11" ht="12.75">
      <c r="A22" s="291" t="s">
        <v>264</v>
      </c>
      <c r="B22" s="292"/>
      <c r="C22" s="292"/>
      <c r="D22" s="292"/>
      <c r="E22" s="292"/>
      <c r="F22" s="292"/>
      <c r="G22" s="292"/>
      <c r="H22" s="292"/>
      <c r="I22" s="129">
        <v>85</v>
      </c>
      <c r="J22" s="164">
        <f>IF(J16&gt;J21,J16-J21,0)</f>
        <v>7938040.2458198685</v>
      </c>
      <c r="K22" s="164">
        <f>IF(K16&gt;K21,K16-K21,0)</f>
        <v>0</v>
      </c>
    </row>
    <row r="23" spans="1:11" ht="12.75">
      <c r="A23" s="291" t="s">
        <v>265</v>
      </c>
      <c r="B23" s="292"/>
      <c r="C23" s="292"/>
      <c r="D23" s="292"/>
      <c r="E23" s="292"/>
      <c r="F23" s="292"/>
      <c r="G23" s="292"/>
      <c r="H23" s="292"/>
      <c r="I23" s="129">
        <v>86</v>
      </c>
      <c r="J23" s="164">
        <f>IF(J21&gt;J16,J21-J16,0)</f>
        <v>0</v>
      </c>
      <c r="K23" s="164">
        <f>IF(K21&gt;K16,K21-K16,0)</f>
        <v>2803367</v>
      </c>
    </row>
    <row r="24" spans="1:11" ht="12.75">
      <c r="A24" s="284" t="s">
        <v>177</v>
      </c>
      <c r="B24" s="285"/>
      <c r="C24" s="285"/>
      <c r="D24" s="285"/>
      <c r="E24" s="285"/>
      <c r="F24" s="285"/>
      <c r="G24" s="285"/>
      <c r="H24" s="285"/>
      <c r="I24" s="286"/>
      <c r="J24" s="286"/>
      <c r="K24" s="287"/>
    </row>
    <row r="25" spans="1:11" ht="12.75">
      <c r="A25" s="296" t="s">
        <v>266</v>
      </c>
      <c r="B25" s="297"/>
      <c r="C25" s="297"/>
      <c r="D25" s="297"/>
      <c r="E25" s="297"/>
      <c r="F25" s="297"/>
      <c r="G25" s="297"/>
      <c r="H25" s="298"/>
      <c r="I25" s="129">
        <v>87</v>
      </c>
      <c r="J25" s="135">
        <v>124378.90094905719</v>
      </c>
      <c r="K25" s="135">
        <v>-108344</v>
      </c>
    </row>
    <row r="26" spans="1:11" ht="12.75">
      <c r="A26" s="288" t="s">
        <v>267</v>
      </c>
      <c r="B26" s="289"/>
      <c r="C26" s="289"/>
      <c r="D26" s="289"/>
      <c r="E26" s="289"/>
      <c r="F26" s="289"/>
      <c r="G26" s="289"/>
      <c r="H26" s="289"/>
      <c r="I26" s="129">
        <v>88</v>
      </c>
      <c r="J26" s="135"/>
      <c r="K26" s="135">
        <v>14822645</v>
      </c>
    </row>
    <row r="27" spans="1:11" ht="12.75">
      <c r="A27" s="288" t="s">
        <v>268</v>
      </c>
      <c r="B27" s="289"/>
      <c r="C27" s="289"/>
      <c r="D27" s="289"/>
      <c r="E27" s="289"/>
      <c r="F27" s="289"/>
      <c r="G27" s="289"/>
      <c r="H27" s="289"/>
      <c r="I27" s="129">
        <v>89</v>
      </c>
      <c r="J27" s="135">
        <v>0</v>
      </c>
      <c r="K27" s="135">
        <v>0</v>
      </c>
    </row>
    <row r="28" spans="1:11" ht="12.75">
      <c r="A28" s="288" t="s">
        <v>269</v>
      </c>
      <c r="B28" s="289"/>
      <c r="C28" s="289"/>
      <c r="D28" s="289"/>
      <c r="E28" s="289"/>
      <c r="F28" s="289"/>
      <c r="G28" s="289"/>
      <c r="H28" s="289"/>
      <c r="I28" s="129">
        <v>90</v>
      </c>
      <c r="J28" s="135">
        <v>0</v>
      </c>
      <c r="K28" s="135">
        <v>0</v>
      </c>
    </row>
    <row r="29" spans="1:11" ht="12.75">
      <c r="A29" s="288" t="s">
        <v>270</v>
      </c>
      <c r="B29" s="289"/>
      <c r="C29" s="289"/>
      <c r="D29" s="289"/>
      <c r="E29" s="289"/>
      <c r="F29" s="289"/>
      <c r="G29" s="289"/>
      <c r="H29" s="289"/>
      <c r="I29" s="129">
        <v>91</v>
      </c>
      <c r="J29" s="135">
        <v>0</v>
      </c>
      <c r="K29" s="135">
        <v>0</v>
      </c>
    </row>
    <row r="30" spans="1:11" ht="12.75">
      <c r="A30" s="291" t="s">
        <v>271</v>
      </c>
      <c r="B30" s="292"/>
      <c r="C30" s="292"/>
      <c r="D30" s="292"/>
      <c r="E30" s="292"/>
      <c r="F30" s="292"/>
      <c r="G30" s="292"/>
      <c r="H30" s="292"/>
      <c r="I30" s="129">
        <v>92</v>
      </c>
      <c r="J30" s="164">
        <f>SUM(J25:J29)</f>
        <v>124378.90094905719</v>
      </c>
      <c r="K30" s="164">
        <f>SUM(K25:K29)</f>
        <v>14714301</v>
      </c>
    </row>
    <row r="31" spans="1:11" ht="12.75">
      <c r="A31" s="288" t="s">
        <v>272</v>
      </c>
      <c r="B31" s="289"/>
      <c r="C31" s="289"/>
      <c r="D31" s="289"/>
      <c r="E31" s="289"/>
      <c r="F31" s="289"/>
      <c r="G31" s="289"/>
      <c r="H31" s="289"/>
      <c r="I31" s="129">
        <v>93</v>
      </c>
      <c r="J31" s="135">
        <v>0</v>
      </c>
      <c r="K31" s="135">
        <v>0</v>
      </c>
    </row>
    <row r="32" spans="1:11" ht="12.75">
      <c r="A32" s="288" t="s">
        <v>273</v>
      </c>
      <c r="B32" s="289"/>
      <c r="C32" s="289"/>
      <c r="D32" s="289"/>
      <c r="E32" s="289"/>
      <c r="F32" s="289"/>
      <c r="G32" s="289"/>
      <c r="H32" s="289"/>
      <c r="I32" s="129">
        <v>94</v>
      </c>
      <c r="J32" s="135">
        <v>0</v>
      </c>
      <c r="K32" s="135">
        <v>0</v>
      </c>
    </row>
    <row r="33" spans="1:11" ht="12.75">
      <c r="A33" s="288" t="s">
        <v>178</v>
      </c>
      <c r="B33" s="289"/>
      <c r="C33" s="289"/>
      <c r="D33" s="289"/>
      <c r="E33" s="289"/>
      <c r="F33" s="289"/>
      <c r="G33" s="289"/>
      <c r="H33" s="289"/>
      <c r="I33" s="129">
        <v>95</v>
      </c>
      <c r="J33" s="135">
        <v>105790</v>
      </c>
      <c r="K33" s="135">
        <v>16392991</v>
      </c>
    </row>
    <row r="34" spans="1:11" ht="12.75">
      <c r="A34" s="291" t="s">
        <v>274</v>
      </c>
      <c r="B34" s="292"/>
      <c r="C34" s="292"/>
      <c r="D34" s="292"/>
      <c r="E34" s="292"/>
      <c r="F34" s="292"/>
      <c r="G34" s="292"/>
      <c r="H34" s="292"/>
      <c r="I34" s="129">
        <v>96</v>
      </c>
      <c r="J34" s="164">
        <f>SUM(J31:J33)</f>
        <v>105790</v>
      </c>
      <c r="K34" s="137">
        <f>SUM(K31:K33)</f>
        <v>16392991</v>
      </c>
    </row>
    <row r="35" spans="1:11" ht="12.75">
      <c r="A35" s="291" t="s">
        <v>275</v>
      </c>
      <c r="B35" s="292"/>
      <c r="C35" s="292"/>
      <c r="D35" s="292"/>
      <c r="E35" s="292"/>
      <c r="F35" s="292"/>
      <c r="G35" s="292"/>
      <c r="H35" s="292"/>
      <c r="I35" s="129">
        <v>97</v>
      </c>
      <c r="J35" s="164">
        <f>IF(J30&gt;J34,J30-J34,0)</f>
        <v>18588.90094905719</v>
      </c>
      <c r="K35" s="137">
        <f>IF(K30&gt;K34,K30-K34,0)</f>
        <v>0</v>
      </c>
    </row>
    <row r="36" spans="1:11" ht="12.75">
      <c r="A36" s="291" t="s">
        <v>276</v>
      </c>
      <c r="B36" s="292"/>
      <c r="C36" s="292"/>
      <c r="D36" s="292"/>
      <c r="E36" s="292"/>
      <c r="F36" s="292"/>
      <c r="G36" s="292"/>
      <c r="H36" s="292"/>
      <c r="I36" s="129">
        <v>98</v>
      </c>
      <c r="J36" s="164">
        <f>IF(J34&gt;J30,J34-J30,0)</f>
        <v>0</v>
      </c>
      <c r="K36" s="137">
        <f>IF(K34&gt;K30,K34-K30,0)</f>
        <v>1678690</v>
      </c>
    </row>
    <row r="37" spans="1:11" ht="12.75">
      <c r="A37" s="284" t="s">
        <v>179</v>
      </c>
      <c r="B37" s="285"/>
      <c r="C37" s="285"/>
      <c r="D37" s="285"/>
      <c r="E37" s="285"/>
      <c r="F37" s="285"/>
      <c r="G37" s="285"/>
      <c r="H37" s="285"/>
      <c r="I37" s="286"/>
      <c r="J37" s="286"/>
      <c r="K37" s="287"/>
    </row>
    <row r="38" spans="1:11" ht="12.75">
      <c r="A38" s="296" t="s">
        <v>277</v>
      </c>
      <c r="B38" s="297"/>
      <c r="C38" s="297"/>
      <c r="D38" s="297"/>
      <c r="E38" s="297"/>
      <c r="F38" s="297"/>
      <c r="G38" s="297"/>
      <c r="H38" s="297"/>
      <c r="I38" s="174">
        <v>99</v>
      </c>
      <c r="J38" s="175">
        <v>0</v>
      </c>
      <c r="K38" s="175">
        <v>0</v>
      </c>
    </row>
    <row r="39" spans="1:11" ht="12.75">
      <c r="A39" s="288" t="s">
        <v>278</v>
      </c>
      <c r="B39" s="289"/>
      <c r="C39" s="289"/>
      <c r="D39" s="289"/>
      <c r="E39" s="289"/>
      <c r="F39" s="289"/>
      <c r="G39" s="289"/>
      <c r="H39" s="289"/>
      <c r="I39" s="129">
        <v>100</v>
      </c>
      <c r="J39" s="135">
        <v>0</v>
      </c>
      <c r="K39" s="135">
        <v>675095</v>
      </c>
    </row>
    <row r="40" spans="1:11" ht="12.75">
      <c r="A40" s="288" t="s">
        <v>279</v>
      </c>
      <c r="B40" s="289"/>
      <c r="C40" s="289"/>
      <c r="D40" s="289"/>
      <c r="E40" s="289"/>
      <c r="F40" s="289"/>
      <c r="G40" s="289"/>
      <c r="H40" s="289"/>
      <c r="I40" s="129">
        <v>101</v>
      </c>
      <c r="J40" s="135">
        <v>410999</v>
      </c>
      <c r="K40" s="135">
        <v>528982</v>
      </c>
    </row>
    <row r="41" spans="1:11" ht="12.75">
      <c r="A41" s="291" t="s">
        <v>280</v>
      </c>
      <c r="B41" s="292"/>
      <c r="C41" s="292"/>
      <c r="D41" s="292"/>
      <c r="E41" s="292"/>
      <c r="F41" s="292"/>
      <c r="G41" s="292"/>
      <c r="H41" s="292"/>
      <c r="I41" s="129">
        <v>102</v>
      </c>
      <c r="J41" s="164">
        <f>SUM(J38:J40)</f>
        <v>410999</v>
      </c>
      <c r="K41" s="137">
        <f>SUM(K38:K40)</f>
        <v>1204077</v>
      </c>
    </row>
    <row r="42" spans="1:11" ht="12.75">
      <c r="A42" s="288" t="s">
        <v>281</v>
      </c>
      <c r="B42" s="289"/>
      <c r="C42" s="289"/>
      <c r="D42" s="289"/>
      <c r="E42" s="289"/>
      <c r="F42" s="289"/>
      <c r="G42" s="289"/>
      <c r="H42" s="289"/>
      <c r="I42" s="129">
        <v>103</v>
      </c>
      <c r="J42" s="135">
        <v>8779024.75142699</v>
      </c>
      <c r="K42" s="135"/>
    </row>
    <row r="43" spans="1:11" ht="12.75">
      <c r="A43" s="288" t="s">
        <v>180</v>
      </c>
      <c r="B43" s="289"/>
      <c r="C43" s="289"/>
      <c r="D43" s="289"/>
      <c r="E43" s="289"/>
      <c r="F43" s="289"/>
      <c r="G43" s="289"/>
      <c r="H43" s="289"/>
      <c r="I43" s="129">
        <v>104</v>
      </c>
      <c r="J43" s="135">
        <v>0</v>
      </c>
      <c r="K43" s="135">
        <v>0</v>
      </c>
    </row>
    <row r="44" spans="1:11" ht="12.75">
      <c r="A44" s="288" t="s">
        <v>282</v>
      </c>
      <c r="B44" s="289"/>
      <c r="C44" s="289"/>
      <c r="D44" s="289"/>
      <c r="E44" s="289"/>
      <c r="F44" s="289"/>
      <c r="G44" s="289"/>
      <c r="H44" s="289"/>
      <c r="I44" s="129">
        <v>105</v>
      </c>
      <c r="J44" s="135">
        <v>0</v>
      </c>
      <c r="K44" s="135">
        <v>0</v>
      </c>
    </row>
    <row r="45" spans="1:11" ht="12.75">
      <c r="A45" s="288" t="s">
        <v>283</v>
      </c>
      <c r="B45" s="289"/>
      <c r="C45" s="289"/>
      <c r="D45" s="289"/>
      <c r="E45" s="289"/>
      <c r="F45" s="289"/>
      <c r="G45" s="289"/>
      <c r="H45" s="289"/>
      <c r="I45" s="129">
        <v>106</v>
      </c>
      <c r="J45" s="135">
        <v>0</v>
      </c>
      <c r="K45" s="135">
        <v>0</v>
      </c>
    </row>
    <row r="46" spans="1:11" ht="12.75">
      <c r="A46" s="288" t="s">
        <v>181</v>
      </c>
      <c r="B46" s="289"/>
      <c r="C46" s="289"/>
      <c r="D46" s="289"/>
      <c r="E46" s="289"/>
      <c r="F46" s="289"/>
      <c r="G46" s="289"/>
      <c r="H46" s="289"/>
      <c r="I46" s="129">
        <v>107</v>
      </c>
      <c r="J46" s="135">
        <v>0</v>
      </c>
      <c r="K46" s="135">
        <v>249330</v>
      </c>
    </row>
    <row r="47" spans="1:11" ht="12.75">
      <c r="A47" s="291" t="s">
        <v>284</v>
      </c>
      <c r="B47" s="292"/>
      <c r="C47" s="292"/>
      <c r="D47" s="292"/>
      <c r="E47" s="292"/>
      <c r="F47" s="292"/>
      <c r="G47" s="292"/>
      <c r="H47" s="292"/>
      <c r="I47" s="129">
        <v>108</v>
      </c>
      <c r="J47" s="164">
        <f>SUM(J42:J46)</f>
        <v>8779024.75142699</v>
      </c>
      <c r="K47" s="137">
        <f>SUM(K42:K46)</f>
        <v>249330</v>
      </c>
    </row>
    <row r="48" spans="1:14" ht="12.75">
      <c r="A48" s="291" t="s">
        <v>285</v>
      </c>
      <c r="B48" s="292"/>
      <c r="C48" s="292"/>
      <c r="D48" s="292"/>
      <c r="E48" s="292"/>
      <c r="F48" s="292"/>
      <c r="G48" s="292"/>
      <c r="H48" s="292"/>
      <c r="I48" s="129">
        <v>109</v>
      </c>
      <c r="J48" s="164">
        <f>IF(J41&gt;J47,J41-J47,0)</f>
        <v>0</v>
      </c>
      <c r="K48" s="137">
        <f>IF(K41&gt;K47,K41-K47,0)</f>
        <v>954747</v>
      </c>
      <c r="L48" s="202"/>
      <c r="M48" s="202"/>
      <c r="N48" s="202"/>
    </row>
    <row r="49" spans="1:14" ht="12.75">
      <c r="A49" s="293" t="s">
        <v>286</v>
      </c>
      <c r="B49" s="294"/>
      <c r="C49" s="294"/>
      <c r="D49" s="294"/>
      <c r="E49" s="294"/>
      <c r="F49" s="294"/>
      <c r="G49" s="294"/>
      <c r="H49" s="295"/>
      <c r="I49" s="198">
        <v>110</v>
      </c>
      <c r="J49" s="205">
        <f>IF(J47&gt;J41,J47-J41,0)</f>
        <v>8368025.751426989</v>
      </c>
      <c r="K49" s="206">
        <f>IF(K47&gt;K41,K47-K41,0)</f>
        <v>0</v>
      </c>
      <c r="L49" s="204"/>
      <c r="M49" s="204"/>
      <c r="N49" s="204"/>
    </row>
    <row r="50" spans="1:14" ht="12.75" customHeight="1">
      <c r="A50" s="296" t="s">
        <v>287</v>
      </c>
      <c r="B50" s="297"/>
      <c r="C50" s="297"/>
      <c r="D50" s="297"/>
      <c r="E50" s="297"/>
      <c r="F50" s="297"/>
      <c r="G50" s="297"/>
      <c r="H50" s="298"/>
      <c r="I50" s="207">
        <v>111</v>
      </c>
      <c r="J50" s="208">
        <f>IF(J22-J23+J35-J36+J48-J49&gt;0,J22-J23+J35-J36+J48-J49,0)</f>
        <v>0</v>
      </c>
      <c r="K50" s="209">
        <f>IF(K22-K23+K35-K36+K48-K49&gt;0,K22-K23+K35-K36+K48-K49,0)</f>
        <v>0</v>
      </c>
      <c r="L50" s="204"/>
      <c r="M50" s="204"/>
      <c r="N50" s="204"/>
    </row>
    <row r="51" spans="1:14" ht="12.75">
      <c r="A51" s="299" t="s">
        <v>314</v>
      </c>
      <c r="B51" s="300"/>
      <c r="C51" s="300"/>
      <c r="D51" s="300"/>
      <c r="E51" s="300"/>
      <c r="F51" s="300"/>
      <c r="G51" s="300"/>
      <c r="H51" s="301"/>
      <c r="I51" s="129">
        <v>112</v>
      </c>
      <c r="J51" s="13">
        <f>IF(J23-J22+J36-J35+J49-J48&gt;0,J23-J22+J36-J35+J49-J48,0)</f>
        <v>411396.6046580635</v>
      </c>
      <c r="K51" s="13">
        <f>IF(K23-K22+K36-K35+K49-K48&gt;0,K23-K22+K36-K35+K49-K48,0)</f>
        <v>3527310</v>
      </c>
      <c r="L51" s="204"/>
      <c r="M51" s="204"/>
      <c r="N51" s="204"/>
    </row>
    <row r="52" spans="1:14" ht="12.75" customHeight="1">
      <c r="A52" s="281" t="s">
        <v>182</v>
      </c>
      <c r="B52" s="282"/>
      <c r="C52" s="282"/>
      <c r="D52" s="282"/>
      <c r="E52" s="282"/>
      <c r="F52" s="282"/>
      <c r="G52" s="282"/>
      <c r="H52" s="283"/>
      <c r="I52" s="211">
        <v>113</v>
      </c>
      <c r="J52" s="135">
        <v>1932074</v>
      </c>
      <c r="K52" s="135">
        <v>5123781</v>
      </c>
      <c r="L52" s="204"/>
      <c r="M52" s="204"/>
      <c r="N52" s="204"/>
    </row>
    <row r="53" spans="1:14" ht="12.75" customHeight="1">
      <c r="A53" s="288" t="s">
        <v>288</v>
      </c>
      <c r="B53" s="289"/>
      <c r="C53" s="289"/>
      <c r="D53" s="289"/>
      <c r="E53" s="289"/>
      <c r="F53" s="289"/>
      <c r="G53" s="289"/>
      <c r="H53" s="290"/>
      <c r="I53" s="129">
        <v>114</v>
      </c>
      <c r="J53" s="210"/>
      <c r="K53" s="5"/>
      <c r="L53" s="204"/>
      <c r="M53" s="204"/>
      <c r="N53" s="204"/>
    </row>
    <row r="54" spans="1:14" ht="12.75" customHeight="1">
      <c r="A54" s="302" t="s">
        <v>289</v>
      </c>
      <c r="B54" s="303"/>
      <c r="C54" s="303"/>
      <c r="D54" s="303"/>
      <c r="E54" s="303"/>
      <c r="F54" s="303"/>
      <c r="G54" s="303"/>
      <c r="H54" s="304"/>
      <c r="I54" s="131">
        <v>115</v>
      </c>
      <c r="J54" s="6">
        <v>411397.16413188167</v>
      </c>
      <c r="K54" s="200">
        <v>-3028651</v>
      </c>
      <c r="L54" s="204"/>
      <c r="M54" s="204"/>
      <c r="N54" s="204"/>
    </row>
    <row r="55" spans="1:14" ht="12.75" customHeight="1">
      <c r="A55" s="305" t="s">
        <v>183</v>
      </c>
      <c r="B55" s="305"/>
      <c r="C55" s="305"/>
      <c r="D55" s="305"/>
      <c r="E55" s="305"/>
      <c r="F55" s="305"/>
      <c r="G55" s="305"/>
      <c r="H55" s="305"/>
      <c r="I55" s="201">
        <v>116</v>
      </c>
      <c r="J55" s="199">
        <v>1520676.8358681183</v>
      </c>
      <c r="K55" s="200">
        <v>2095130</v>
      </c>
      <c r="L55" s="204"/>
      <c r="M55" s="204"/>
      <c r="N55" s="204"/>
    </row>
    <row r="56" spans="1:14" s="172" customFormat="1" ht="12.75">
      <c r="A56" s="170"/>
      <c r="B56" s="170"/>
      <c r="C56" s="170"/>
      <c r="D56" s="170"/>
      <c r="E56" s="170"/>
      <c r="F56" s="170"/>
      <c r="G56" s="170"/>
      <c r="H56" s="170"/>
      <c r="I56" s="170"/>
      <c r="J56" s="171"/>
      <c r="K56" s="171"/>
      <c r="L56" s="203"/>
      <c r="M56" s="203"/>
      <c r="N56" s="203"/>
    </row>
    <row r="57" spans="1:11" s="172" customFormat="1" ht="12.75">
      <c r="A57" s="170"/>
      <c r="B57" s="170"/>
      <c r="C57" s="170"/>
      <c r="D57" s="170"/>
      <c r="E57" s="170"/>
      <c r="F57" s="170"/>
      <c r="G57" s="170"/>
      <c r="H57" s="170"/>
      <c r="I57" s="170"/>
      <c r="J57" s="173"/>
      <c r="K57" s="173"/>
    </row>
    <row r="58" spans="1:11" s="172" customFormat="1" ht="12.7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s="172" customFormat="1" ht="12.7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1" ht="12.7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</row>
    <row r="66" spans="1:11" ht="12.7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</row>
    <row r="67" spans="1:11" ht="12.7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</row>
    <row r="68" spans="1:11" ht="12.7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</row>
    <row r="69" spans="1:11" ht="12.7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</row>
    <row r="70" spans="1:11" ht="12.7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</row>
    <row r="71" spans="1:11" ht="12.7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</row>
    <row r="72" spans="1:11" ht="12.7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1" ht="12.7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</row>
    <row r="74" spans="1:11" ht="12.7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</row>
    <row r="75" spans="1:11" ht="12.7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</row>
    <row r="76" spans="1:11" ht="12.7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</row>
    <row r="77" spans="1:11" ht="12.7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1" ht="12.7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</row>
    <row r="79" spans="1:11" ht="12.7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</row>
    <row r="80" spans="1:11" ht="12.7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</row>
    <row r="81" spans="1:11" ht="12.7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</row>
    <row r="82" spans="1:11" ht="12.7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</row>
    <row r="83" spans="1:11" ht="12.7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</row>
    <row r="84" spans="1:11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1:11" ht="12.7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</row>
    <row r="86" spans="1:11" ht="12.7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1:11" ht="12.7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</row>
    <row r="88" spans="1:11" ht="12.7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</row>
    <row r="89" spans="1:11" ht="12.7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</row>
    <row r="90" spans="1:11" ht="12.7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</row>
    <row r="91" spans="1:11" ht="12.7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</row>
    <row r="92" spans="1:11" ht="12.7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</row>
    <row r="93" spans="1:11" ht="12.7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1:11" ht="12.7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</row>
    <row r="95" spans="1:11" ht="12.7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</row>
    <row r="96" spans="1:11" ht="12.7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</row>
    <row r="97" spans="1:11" ht="12.7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</row>
    <row r="98" spans="1:11" ht="12.7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</row>
    <row r="99" spans="1:11" ht="12.7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</row>
    <row r="100" spans="1:11" ht="12.7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spans="1:11" ht="12.7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</row>
    <row r="102" spans="1:11" ht="12.7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1:11" ht="12.7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</row>
    <row r="104" spans="1:11" ht="12.7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</row>
    <row r="105" spans="1:11" ht="12.7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</row>
    <row r="106" spans="1:11" ht="12.7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</row>
    <row r="107" spans="1:11" ht="12.7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</row>
    <row r="108" spans="1:11" ht="12.7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</row>
    <row r="109" spans="1:11" ht="12.7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</row>
    <row r="110" spans="1:11" ht="12.7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</row>
    <row r="111" spans="1:11" ht="12.7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</row>
    <row r="112" spans="1:11" ht="12.7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</row>
    <row r="113" spans="1:11" ht="12.7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</row>
    <row r="114" spans="1:11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</row>
    <row r="115" spans="1:11" ht="12.7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</row>
    <row r="116" spans="1:11" ht="12.7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</row>
    <row r="117" spans="1:11" ht="12.7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</row>
    <row r="118" spans="1:11" ht="12.7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</row>
    <row r="119" spans="1:11" ht="12.7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</row>
    <row r="120" spans="1:11" ht="12.7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</row>
    <row r="121" spans="1:11" ht="12.7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</row>
    <row r="122" spans="1:11" ht="12.75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</row>
    <row r="123" spans="1:11" ht="12.75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</row>
    <row r="124" spans="1:11" ht="12.75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</row>
    <row r="125" spans="1:11" ht="12.75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</row>
    <row r="126" spans="1:11" ht="12.75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</row>
    <row r="127" spans="1:11" ht="12.75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</row>
    <row r="128" spans="1:11" ht="12.75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</row>
    <row r="129" spans="1:11" ht="12.75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</row>
    <row r="130" spans="1:11" ht="12.75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</row>
    <row r="131" spans="1:11" ht="12.75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</row>
    <row r="132" spans="1:11" ht="12.75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</row>
    <row r="133" spans="1:11" ht="12.75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</row>
    <row r="134" spans="1:11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</row>
    <row r="135" spans="1:11" ht="12.7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</row>
    <row r="136" spans="1:11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</row>
    <row r="137" spans="1:11" ht="12.7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</row>
    <row r="138" spans="1:11" ht="12.75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</row>
    <row r="139" spans="1:11" ht="12.75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</row>
    <row r="140" spans="1:11" ht="12.75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</row>
    <row r="141" spans="1:11" ht="12.75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 ht="12.7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</row>
    <row r="143" spans="1:11" ht="12.75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 ht="12.75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 ht="12.75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11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</row>
    <row r="147" spans="1:11" ht="12.75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</row>
    <row r="148" spans="1:11" ht="12.75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</row>
    <row r="149" spans="1:11" ht="12.75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</row>
    <row r="150" spans="1:11" ht="12.75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</row>
    <row r="151" spans="1:11" ht="12.75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1:11" ht="12.75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ht="12.75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ht="12.75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ht="12.75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1" ht="12.75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ht="12.75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</row>
    <row r="158" spans="1:11" ht="12.75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ht="12.75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1:11" ht="12.75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</row>
    <row r="161" spans="1:11" ht="12.7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1:11" ht="12.75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</row>
    <row r="163" spans="1:11" ht="12.75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1:11" ht="12.75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</row>
    <row r="165" spans="1:11" ht="12.75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</row>
    <row r="166" spans="1:11" ht="12.75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 ht="12.75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  <row r="168" spans="1:11" ht="12.75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</row>
    <row r="169" spans="1:11" ht="12.75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</row>
    <row r="170" spans="1:11" ht="12.7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</row>
    <row r="171" spans="1:11" ht="12.75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</row>
    <row r="172" spans="1:11" ht="12.75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</row>
    <row r="173" spans="1:11" ht="12.75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</row>
    <row r="174" spans="1:11" ht="12.75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</row>
    <row r="175" spans="1:11" ht="12.75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</row>
    <row r="176" spans="1:11" ht="12.75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</row>
    <row r="177" spans="1:11" ht="12.75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</row>
    <row r="178" spans="1:11" ht="12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</row>
    <row r="179" spans="1:11" ht="12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</row>
    <row r="180" spans="1:11" ht="12.75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</row>
    <row r="181" spans="1:11" ht="12.75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</row>
    <row r="182" spans="1:11" ht="12.75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</row>
    <row r="183" spans="1:11" ht="12.75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</row>
    <row r="184" spans="1:11" ht="12.75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</row>
    <row r="185" spans="1:11" ht="12.75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</row>
    <row r="186" spans="1:11" ht="12.75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</row>
    <row r="187" spans="1:11" ht="12.75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</row>
    <row r="188" spans="1:11" ht="12.75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</row>
    <row r="189" spans="1:11" ht="12.75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</row>
    <row r="190" spans="1:11" ht="12.75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</row>
    <row r="191" spans="1:11" ht="12.75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</row>
    <row r="192" spans="1:11" ht="12.75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</row>
    <row r="193" spans="1:11" ht="12.75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</row>
    <row r="194" spans="1:11" ht="12.75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5" spans="1:11" ht="12.75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</row>
    <row r="196" spans="1:11" ht="12.75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</row>
    <row r="197" spans="1:11" ht="12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</row>
    <row r="198" spans="1:11" ht="12.75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</row>
    <row r="199" spans="1:11" ht="12.75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</row>
    <row r="200" spans="1:11" ht="12.75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</row>
    <row r="201" spans="1:11" ht="12.75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</row>
    <row r="202" spans="1:11" ht="12.75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</row>
    <row r="203" spans="1:11" ht="12.75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</row>
    <row r="204" spans="1:11" ht="12.75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</row>
    <row r="205" spans="1:11" ht="12.75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</row>
    <row r="206" spans="1:11" ht="12.75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</row>
    <row r="207" spans="1:11" ht="12.75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</row>
    <row r="208" spans="1:11" ht="12.75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</row>
    <row r="209" spans="1:11" ht="12.75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</row>
    <row r="210" spans="1:11" ht="12.75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</row>
    <row r="211" spans="1:11" ht="12.75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</row>
    <row r="212" spans="1:11" ht="12.75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</row>
    <row r="213" spans="1:11" ht="12.75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</row>
    <row r="214" spans="1:11" ht="12.75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</row>
    <row r="215" spans="1:11" ht="12.75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</row>
    <row r="216" spans="1:11" ht="12.75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</row>
    <row r="217" spans="1:11" ht="12.75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</row>
    <row r="218" spans="1:11" ht="12.75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</row>
    <row r="219" spans="1:11" ht="12.7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</row>
    <row r="220" spans="1:11" ht="12.7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</row>
    <row r="221" spans="1:11" ht="12.7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</row>
    <row r="222" spans="1:11" ht="12.7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</row>
    <row r="223" spans="1:11" ht="12.7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</row>
    <row r="224" spans="1:11" ht="12.7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</row>
    <row r="225" spans="1:11" ht="12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</row>
    <row r="226" spans="1:11" ht="12.75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</row>
    <row r="227" spans="1:11" ht="12.75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</row>
    <row r="228" spans="1:11" ht="12.75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</row>
    <row r="229" spans="1:11" ht="12.75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</row>
    <row r="230" spans="1:11" ht="12.75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</row>
    <row r="231" spans="1:11" ht="12.75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</row>
    <row r="232" spans="1:11" ht="12.75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</row>
    <row r="233" spans="1:11" ht="12.75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</row>
    <row r="234" spans="1:11" ht="12.75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</row>
    <row r="235" spans="1:11" ht="12.75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</row>
    <row r="236" spans="1:11" ht="12.75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</row>
    <row r="237" spans="1:11" ht="12.75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</row>
    <row r="238" spans="1:11" ht="12.75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</row>
    <row r="239" spans="1:11" ht="12.75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</row>
    <row r="240" spans="1:11" ht="12.75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</row>
    <row r="241" spans="1:11" ht="12.75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</row>
    <row r="242" spans="1:11" ht="12.75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</row>
    <row r="243" spans="1:11" ht="12.75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</row>
    <row r="244" spans="1:11" ht="12.75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</row>
    <row r="245" spans="1:11" ht="12.75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</row>
    <row r="246" spans="1:11" ht="12.75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</row>
    <row r="247" spans="1:11" ht="12.75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</row>
    <row r="248" spans="1:11" ht="12.75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</row>
    <row r="249" spans="1:11" ht="12.75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</row>
    <row r="250" spans="1:11" ht="12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</row>
    <row r="251" spans="1:11" ht="12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</row>
    <row r="252" spans="1:11" ht="12.75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</row>
    <row r="253" spans="1:11" ht="12.75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</row>
    <row r="254" spans="1:11" ht="12.75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</row>
    <row r="255" spans="1:11" ht="12.75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</row>
    <row r="256" spans="1:11" ht="12.75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</row>
    <row r="257" spans="1:11" ht="12.75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</row>
    <row r="258" spans="1:11" ht="12.75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</row>
    <row r="259" spans="1:11" ht="12.75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</row>
    <row r="260" spans="1:11" ht="12.75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</row>
    <row r="261" spans="1:11" ht="12.75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</row>
    <row r="262" spans="1:11" ht="12.75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</row>
    <row r="263" spans="1:11" ht="12.75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</row>
    <row r="264" spans="1:11" ht="12.75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</row>
    <row r="265" spans="1:11" ht="12.75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</row>
    <row r="266" spans="1:11" ht="12.75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</row>
    <row r="267" spans="1:11" ht="12.75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</row>
    <row r="268" spans="1:11" ht="12.75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</row>
    <row r="269" spans="1:11" ht="12.75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</row>
    <row r="270" spans="1:11" ht="12.75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</row>
    <row r="271" spans="1:11" ht="12.75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</row>
    <row r="272" spans="1:11" ht="12.75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</row>
    <row r="273" spans="1:11" ht="12.75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</row>
    <row r="274" spans="1:11" ht="12.75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</row>
    <row r="275" spans="1:11" ht="12.75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</row>
    <row r="276" spans="1:11" ht="12.75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</row>
    <row r="277" spans="1:11" ht="12.75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</row>
    <row r="278" spans="1:11" ht="12.75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</row>
    <row r="279" spans="1:11" ht="12.7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</row>
    <row r="280" spans="1:11" ht="12.7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</row>
    <row r="281" spans="1:11" ht="12.75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</row>
    <row r="282" spans="1:11" ht="12.75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</row>
    <row r="283" spans="1:11" ht="12.75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</row>
    <row r="284" spans="1:11" ht="12.75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</row>
    <row r="285" spans="1:11" ht="12.75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</row>
    <row r="286" spans="1:11" ht="12.75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</row>
    <row r="287" spans="1:11" ht="12.75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</row>
    <row r="288" spans="1:11" ht="12.75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</row>
    <row r="289" spans="1:11" ht="12.75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</row>
    <row r="290" spans="1:11" ht="12.75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</row>
    <row r="291" spans="1:11" ht="12.75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</row>
    <row r="292" spans="1:11" ht="12.75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</row>
    <row r="293" spans="1:11" ht="12.75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</row>
    <row r="294" spans="1:11" ht="12.75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</row>
    <row r="295" spans="1:11" ht="12.75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</row>
    <row r="296" spans="1:11" ht="12.75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</row>
    <row r="297" spans="1:11" ht="12.75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</row>
    <row r="298" spans="1:11" ht="12.75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</row>
    <row r="299" spans="1:11" ht="12.75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</row>
    <row r="300" spans="1:11" ht="12.75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</row>
    <row r="301" spans="1:11" ht="12.75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</row>
    <row r="302" spans="1:11" ht="12.75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</row>
    <row r="303" spans="1:11" ht="12.75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</row>
    <row r="304" spans="1:11" ht="12.75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</row>
    <row r="305" spans="1:11" ht="12.75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</row>
    <row r="306" spans="1:11" ht="12.75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</row>
    <row r="307" spans="1:11" ht="12.75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</row>
    <row r="308" spans="1:11" ht="12.75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</row>
    <row r="309" spans="1:11" ht="12.75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</row>
    <row r="310" spans="1:11" ht="12.75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</row>
    <row r="311" spans="1:11" ht="12.75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</row>
    <row r="312" spans="1:11" ht="12.75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</row>
    <row r="313" spans="1:11" ht="12.75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</row>
    <row r="314" spans="1:11" ht="12.75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</row>
    <row r="315" spans="1:11" ht="12.75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</row>
    <row r="316" spans="1:11" ht="12.75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</row>
    <row r="317" spans="1:11" ht="12.75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</row>
    <row r="318" spans="1:11" ht="12.75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</row>
    <row r="319" spans="1:11" ht="12.75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</row>
    <row r="320" spans="1:11" ht="12.75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</row>
    <row r="321" spans="1:11" ht="12.75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</row>
    <row r="322" spans="1:11" ht="12.75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</row>
    <row r="323" spans="1:11" ht="12.75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</row>
    <row r="324" spans="1:11" ht="12.75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</row>
    <row r="325" spans="1:11" ht="12.75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</row>
    <row r="326" spans="1:11" ht="12.75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</row>
    <row r="327" spans="1:11" ht="12.75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</row>
    <row r="328" spans="1:11" ht="12.75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</row>
    <row r="329" spans="1:11" ht="12.75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</row>
    <row r="330" spans="1:11" ht="12.75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</row>
    <row r="331" spans="1:11" ht="12.75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</row>
    <row r="332" spans="1:11" ht="12.75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</row>
    <row r="333" spans="1:11" ht="12.75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</row>
    <row r="334" spans="1:11" ht="12.75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</row>
    <row r="335" spans="1:11" ht="12.75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</row>
    <row r="336" spans="1:11" ht="12.75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</row>
    <row r="337" spans="1:11" ht="12.75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</row>
    <row r="338" spans="1:11" ht="12.75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</row>
    <row r="339" spans="1:11" ht="12.75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</row>
    <row r="340" spans="1:11" ht="12.75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</row>
    <row r="341" spans="1:11" ht="12.75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</row>
    <row r="342" spans="1:11" ht="12.75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</row>
    <row r="343" spans="1:11" ht="12.75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</row>
    <row r="344" spans="1:11" ht="12.75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</row>
    <row r="345" spans="1:11" ht="12.75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</row>
    <row r="346" spans="1:11" ht="12.75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</row>
    <row r="347" spans="1:11" ht="12.75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</row>
    <row r="348" spans="1:11" ht="12.75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</row>
    <row r="349" spans="1:11" ht="12.75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</row>
    <row r="350" spans="1:11" ht="12.75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</row>
    <row r="351" spans="1:11" ht="12.75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</row>
    <row r="352" spans="1:11" ht="12.75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</row>
    <row r="353" spans="1:11" ht="12.75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</row>
    <row r="354" spans="1:11" ht="12.75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</row>
    <row r="355" spans="1:11" ht="12.7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</row>
    <row r="356" spans="1:11" ht="12.7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</row>
    <row r="357" spans="1:11" ht="12.7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</row>
    <row r="358" spans="1:11" ht="12.7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1:11" ht="12.7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</row>
    <row r="360" spans="1:11" ht="12.7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</row>
    <row r="361" spans="1:11" ht="12.7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</row>
    <row r="362" spans="1:11" ht="12.7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</row>
    <row r="363" spans="1:11" ht="12.7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</row>
    <row r="364" spans="1:11" ht="12.75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</row>
    <row r="365" spans="1:11" ht="12.75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</row>
    <row r="366" spans="1:11" ht="12.75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</row>
    <row r="367" spans="1:11" ht="12.75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</row>
    <row r="368" spans="1:11" ht="12.75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</row>
    <row r="369" spans="1:11" ht="12.75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</row>
    <row r="370" spans="1:11" ht="12.75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</row>
    <row r="371" spans="1:11" ht="12.75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</row>
    <row r="372" spans="1:11" ht="12.75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</row>
    <row r="373" spans="1:11" ht="12.75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</row>
    <row r="374" spans="1:11" ht="12.75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</row>
    <row r="375" spans="1:11" ht="12.75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</row>
    <row r="376" spans="1:11" ht="12.75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1:11" ht="12.75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</row>
    <row r="378" spans="1:11" ht="12.75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</row>
    <row r="379" spans="1:11" ht="12.75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</row>
    <row r="380" spans="1:11" ht="12.75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</row>
    <row r="381" spans="1:11" ht="12.7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</row>
    <row r="382" spans="1:11" ht="12.7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</row>
    <row r="383" spans="1:11" ht="12.7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</row>
    <row r="384" spans="1:11" ht="12.7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</row>
    <row r="385" spans="1:11" ht="12.75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</row>
    <row r="386" spans="1:11" ht="12.75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</row>
    <row r="387" spans="1:11" ht="12.75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</row>
    <row r="388" spans="1:11" ht="12.75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</row>
    <row r="389" spans="1:11" ht="12.75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</row>
    <row r="390" spans="1:11" ht="12.75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</row>
    <row r="391" spans="1:11" ht="12.75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</row>
    <row r="392" spans="1:11" ht="12.75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</row>
    <row r="393" spans="1:11" ht="12.75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</row>
    <row r="394" spans="1:11" ht="12.75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</row>
    <row r="395" spans="1:11" ht="12.75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</row>
    <row r="396" spans="1:11" ht="12.75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</row>
    <row r="397" spans="1:11" ht="12.75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</row>
    <row r="398" spans="1:11" ht="12.75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</row>
    <row r="399" spans="1:11" ht="12.75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</row>
    <row r="400" spans="1:11" ht="12.75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</row>
    <row r="401" spans="1:11" ht="12.75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</row>
    <row r="402" spans="1:11" ht="12.75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</row>
    <row r="403" spans="1:11" ht="12.75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</row>
    <row r="404" spans="1:11" ht="12.75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</row>
    <row r="405" spans="1:11" ht="12.75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</row>
    <row r="406" spans="1:11" ht="12.75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</row>
    <row r="407" spans="1:11" ht="12.75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</row>
    <row r="408" spans="1:11" ht="12.75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</row>
    <row r="409" spans="1:11" ht="12.75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</row>
    <row r="410" spans="1:11" ht="12.75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</row>
    <row r="411" spans="1:11" ht="12.75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</row>
    <row r="412" spans="1:11" ht="12.75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</row>
    <row r="413" spans="1:11" ht="12.75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</row>
    <row r="414" spans="1:11" ht="12.75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</row>
    <row r="415" spans="1:11" ht="12.75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</row>
    <row r="416" spans="1:11" ht="12.75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</row>
    <row r="417" spans="1:11" ht="12.75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</row>
    <row r="418" spans="1:11" ht="12.75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</row>
    <row r="419" spans="1:11" ht="12.75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</row>
    <row r="420" spans="1:11" ht="12.75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</row>
    <row r="421" spans="1:11" ht="12.75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</row>
    <row r="422" spans="1:11" ht="12.75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</row>
    <row r="423" spans="1:11" ht="12.75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</row>
    <row r="424" spans="1:11" ht="12.75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</row>
    <row r="425" spans="1:11" ht="12.75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</row>
    <row r="426" spans="1:11" ht="12.75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</row>
    <row r="427" spans="1:11" ht="12.75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</row>
    <row r="428" spans="1:11" ht="12.75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</row>
    <row r="429" spans="1:11" ht="12.75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</row>
    <row r="430" spans="1:11" ht="12.75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1:11" ht="12.75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</row>
    <row r="432" spans="1:11" ht="12.75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</row>
    <row r="433" spans="1:11" ht="12.75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</row>
    <row r="434" spans="1:11" ht="12.75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</row>
    <row r="435" spans="1:11" ht="12.75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</row>
    <row r="436" spans="1:11" ht="12.75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</row>
    <row r="437" spans="1:11" ht="12.75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</row>
    <row r="438" spans="1:11" ht="12.75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</row>
    <row r="439" spans="1:11" ht="12.75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</row>
    <row r="440" spans="1:11" ht="12.75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</row>
    <row r="441" spans="1:11" ht="12.75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</row>
    <row r="442" spans="1:11" ht="12.75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</row>
    <row r="443" spans="1:11" ht="12.75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</row>
    <row r="444" spans="1:11" ht="12.75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</row>
    <row r="445" spans="1:11" ht="12.75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</row>
    <row r="446" spans="1:11" ht="12.75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</row>
    <row r="447" spans="1:11" ht="12.75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</row>
    <row r="448" spans="1:11" ht="12.75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</row>
    <row r="449" spans="1:11" ht="12.75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</row>
    <row r="450" spans="1:11" ht="12.75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</row>
    <row r="451" spans="1:11" ht="12.75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</row>
    <row r="452" spans="1:11" ht="12.75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</row>
    <row r="453" spans="1:11" ht="12.75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</row>
    <row r="454" spans="1:11" ht="12.75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</row>
    <row r="455" spans="1:11" ht="12.75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</row>
    <row r="456" spans="1:11" ht="12.75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</row>
    <row r="457" spans="1:11" ht="12.75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</row>
    <row r="458" spans="1:11" ht="12.75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</row>
    <row r="459" spans="1:11" ht="12.75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</row>
    <row r="460" spans="1:11" ht="12.75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</row>
    <row r="461" spans="1:11" ht="12.75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</row>
    <row r="462" spans="1:11" ht="12.75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</row>
    <row r="463" spans="1:11" ht="12.75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</row>
    <row r="464" spans="1:11" ht="12.75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</row>
    <row r="465" spans="1:11" ht="12.75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</row>
    <row r="466" spans="1:11" ht="12.75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</row>
    <row r="467" spans="1:11" ht="12.75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</row>
    <row r="468" spans="1:11" ht="12.75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</row>
    <row r="469" spans="1:11" ht="12.75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</row>
    <row r="470" spans="1:11" ht="12.75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</row>
    <row r="471" spans="1:11" ht="12.75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</row>
    <row r="472" spans="1:11" ht="12.75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</row>
    <row r="473" spans="1:11" ht="12.75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</row>
    <row r="474" spans="1:11" ht="12.75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</row>
    <row r="475" spans="1:11" ht="12.75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</row>
    <row r="476" spans="1:11" ht="12.75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</row>
    <row r="477" spans="1:11" ht="12.75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</row>
    <row r="478" spans="1:11" ht="12.75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</row>
    <row r="479" spans="1:11" ht="12.75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</row>
    <row r="480" spans="1:11" ht="12.75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</row>
    <row r="481" spans="1:11" ht="12.75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</row>
    <row r="482" spans="1:11" ht="12.75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</row>
    <row r="483" spans="1:11" ht="12.75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</row>
    <row r="484" spans="1:11" ht="12.75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</row>
    <row r="485" spans="1:11" ht="12.75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</row>
    <row r="486" spans="1:11" ht="12.75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</row>
    <row r="487" spans="1:11" ht="12.75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</row>
    <row r="488" spans="1:11" ht="12.75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</row>
    <row r="489" spans="1:11" ht="12.75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</row>
    <row r="490" spans="1:11" ht="12.75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</row>
    <row r="491" spans="1:11" ht="12.75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</row>
    <row r="492" spans="1:11" ht="12.75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</row>
    <row r="493" spans="1:11" ht="12.75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</row>
    <row r="494" spans="1:11" ht="12.75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</row>
    <row r="495" spans="1:11" ht="12.75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</row>
    <row r="496" spans="1:11" ht="12.75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</row>
    <row r="497" spans="1:11" ht="12.75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</row>
    <row r="498" spans="1:11" ht="12.75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</row>
    <row r="499" spans="1:11" ht="12.75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</row>
    <row r="500" spans="1:11" ht="12.75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</row>
    <row r="501" spans="1:11" ht="12.75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</row>
    <row r="502" spans="1:11" ht="12.75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</row>
    <row r="503" spans="1:11" ht="12.75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</row>
    <row r="504" spans="1:11" ht="12.75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</row>
    <row r="505" spans="1:11" ht="12.75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</row>
    <row r="506" spans="1:11" ht="12.75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</row>
    <row r="507" spans="1:11" ht="12.75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</row>
    <row r="508" spans="1:11" ht="12.75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</row>
    <row r="509" spans="1:11" ht="12.75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</row>
    <row r="510" spans="1:11" ht="12.75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</row>
    <row r="511" spans="1:11" ht="12.75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</row>
    <row r="512" spans="1:11" ht="12.75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</row>
    <row r="513" spans="1:11" ht="12.75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</row>
    <row r="514" spans="1:11" ht="12.75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</row>
    <row r="515" spans="1:11" ht="12.75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</row>
    <row r="516" spans="1:11" ht="12.75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</row>
    <row r="517" spans="1:11" ht="12.75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</row>
    <row r="518" spans="1:11" ht="12.75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</row>
    <row r="519" spans="1:11" ht="12.75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</row>
    <row r="520" spans="1:11" ht="12.75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</row>
    <row r="521" spans="1:11" ht="12.75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</row>
    <row r="522" spans="1:11" ht="12.75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</row>
    <row r="523" spans="1:11" ht="12.75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</row>
    <row r="524" spans="1:11" ht="12.75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</row>
    <row r="525" spans="1:11" ht="12.75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</row>
    <row r="526" spans="1:11" ht="12.75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</row>
    <row r="527" spans="1:11" ht="12.75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</row>
    <row r="528" spans="1:11" ht="12.75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</row>
    <row r="529" spans="1:11" ht="12.75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</row>
    <row r="530" spans="1:11" ht="12.75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</row>
    <row r="531" spans="1:11" ht="12.75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</row>
    <row r="532" spans="1:11" ht="12.75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</row>
    <row r="533" spans="1:11" ht="12.75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</row>
    <row r="534" spans="1:11" ht="12.75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</row>
    <row r="535" spans="1:11" ht="12.75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</row>
    <row r="536" spans="1:11" ht="12.75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</row>
    <row r="537" spans="1:11" ht="12.75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3">
    <dataValidation type="whole" operator="greaterThanOrEqual" allowBlank="1" showInputMessage="1" showErrorMessage="1" errorTitle="Pogrešan unos" error="Mogu se unijeti samo cjelobrojne pozitivne vrijednosti." sqref="J34:K36 J55 J30:K30 J41:K41 J47:K51 J16:K16 K54:K55 J21:K23">
      <formula1>0</formula1>
    </dataValidation>
    <dataValidation type="whole" operator="notEqual" allowBlank="1" showInputMessage="1" showErrorMessage="1" errorTitle="Pogrešan unos" error="Mogu se unijeti samo cjelobrojne vrijednosti." sqref="J53:J54 K53">
      <formula1>9999999998</formula1>
    </dataValidation>
    <dataValidation operator="greaterThan" allowBlank="1" showInputMessage="1" showErrorMessage="1" sqref="J31:K33 J52:K52 J42:K46 J38:K40 J17:K20 J25:K29 J10:K15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M21" sqref="M21"/>
    </sheetView>
  </sheetViews>
  <sheetFormatPr defaultColWidth="9.140625" defaultRowHeight="12.75"/>
  <cols>
    <col min="1" max="4" width="9.140625" style="23" customWidth="1"/>
    <col min="5" max="5" width="10.421875" style="23" bestFit="1" customWidth="1"/>
    <col min="6" max="6" width="4.140625" style="23" customWidth="1"/>
    <col min="7" max="8" width="9.140625" style="23" hidden="1" customWidth="1"/>
    <col min="9" max="9" width="10.7109375" style="23" customWidth="1"/>
    <col min="10" max="11" width="10.8515625" style="23" bestFit="1" customWidth="1"/>
    <col min="12" max="12" width="11.421875" style="23" bestFit="1" customWidth="1"/>
    <col min="13" max="16384" width="9.140625" style="23" customWidth="1"/>
  </cols>
  <sheetData>
    <row r="1" spans="1:12" ht="12.75">
      <c r="A1" s="337" t="s">
        <v>206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22"/>
    </row>
    <row r="2" spans="1:12" ht="15.75">
      <c r="A2" s="7"/>
      <c r="B2" s="21"/>
      <c r="C2" s="324" t="s">
        <v>184</v>
      </c>
      <c r="D2" s="324"/>
      <c r="E2" s="24">
        <v>41275</v>
      </c>
      <c r="F2" s="8" t="s">
        <v>7</v>
      </c>
      <c r="G2" s="325">
        <v>40633</v>
      </c>
      <c r="H2" s="326"/>
      <c r="I2" s="112" t="s">
        <v>313</v>
      </c>
      <c r="J2" s="21"/>
      <c r="K2" s="21"/>
      <c r="L2" s="25"/>
    </row>
    <row r="3" spans="1:11" ht="22.5">
      <c r="A3" s="327" t="s">
        <v>8</v>
      </c>
      <c r="B3" s="327"/>
      <c r="C3" s="327"/>
      <c r="D3" s="327"/>
      <c r="E3" s="327"/>
      <c r="F3" s="327"/>
      <c r="G3" s="327"/>
      <c r="H3" s="327"/>
      <c r="I3" s="26" t="s">
        <v>9</v>
      </c>
      <c r="J3" s="27" t="s">
        <v>185</v>
      </c>
      <c r="K3" s="27" t="s">
        <v>186</v>
      </c>
    </row>
    <row r="4" spans="1:11" ht="12.75">
      <c r="A4" s="328">
        <v>1</v>
      </c>
      <c r="B4" s="328"/>
      <c r="C4" s="328"/>
      <c r="D4" s="328"/>
      <c r="E4" s="328"/>
      <c r="F4" s="328"/>
      <c r="G4" s="328"/>
      <c r="H4" s="328"/>
      <c r="I4" s="29">
        <v>2</v>
      </c>
      <c r="J4" s="28" t="s">
        <v>2</v>
      </c>
      <c r="K4" s="28" t="s">
        <v>3</v>
      </c>
    </row>
    <row r="5" spans="1:11" ht="12.75">
      <c r="A5" s="322" t="s">
        <v>187</v>
      </c>
      <c r="B5" s="323"/>
      <c r="C5" s="323"/>
      <c r="D5" s="323"/>
      <c r="E5" s="323"/>
      <c r="F5" s="323"/>
      <c r="G5" s="323"/>
      <c r="H5" s="323"/>
      <c r="I5" s="9">
        <v>1</v>
      </c>
      <c r="J5" s="165">
        <v>96040350</v>
      </c>
      <c r="K5" s="165">
        <v>96040350</v>
      </c>
    </row>
    <row r="6" spans="1:11" ht="12.75">
      <c r="A6" s="322" t="s">
        <v>188</v>
      </c>
      <c r="B6" s="323"/>
      <c r="C6" s="323"/>
      <c r="D6" s="323"/>
      <c r="E6" s="323"/>
      <c r="F6" s="323"/>
      <c r="G6" s="323"/>
      <c r="H6" s="323"/>
      <c r="I6" s="9">
        <v>2</v>
      </c>
      <c r="J6" s="165"/>
      <c r="K6" s="165"/>
    </row>
    <row r="7" spans="1:11" ht="12.75">
      <c r="A7" s="322" t="s">
        <v>189</v>
      </c>
      <c r="B7" s="323"/>
      <c r="C7" s="323"/>
      <c r="D7" s="323"/>
      <c r="E7" s="323"/>
      <c r="F7" s="323"/>
      <c r="G7" s="323"/>
      <c r="H7" s="323"/>
      <c r="I7" s="9">
        <v>3</v>
      </c>
      <c r="J7" s="134">
        <v>475381</v>
      </c>
      <c r="K7" s="166">
        <v>1296845</v>
      </c>
    </row>
    <row r="8" spans="1:11" ht="12.75">
      <c r="A8" s="322" t="s">
        <v>190</v>
      </c>
      <c r="B8" s="323"/>
      <c r="C8" s="323"/>
      <c r="D8" s="323"/>
      <c r="E8" s="323"/>
      <c r="F8" s="323"/>
      <c r="G8" s="323"/>
      <c r="H8" s="323"/>
      <c r="I8" s="9">
        <v>4</v>
      </c>
      <c r="J8" s="134">
        <v>-45942412</v>
      </c>
      <c r="K8" s="166">
        <v>-187919582</v>
      </c>
    </row>
    <row r="9" spans="1:11" ht="12.75">
      <c r="A9" s="322" t="s">
        <v>191</v>
      </c>
      <c r="B9" s="323"/>
      <c r="C9" s="323"/>
      <c r="D9" s="323"/>
      <c r="E9" s="323"/>
      <c r="F9" s="323"/>
      <c r="G9" s="323"/>
      <c r="H9" s="323"/>
      <c r="I9" s="9">
        <v>5</v>
      </c>
      <c r="J9" s="134">
        <v>-141679068</v>
      </c>
      <c r="K9" s="166">
        <v>-23341646</v>
      </c>
    </row>
    <row r="10" spans="1:11" ht="12.75">
      <c r="A10" s="322" t="s">
        <v>192</v>
      </c>
      <c r="B10" s="323"/>
      <c r="C10" s="323"/>
      <c r="D10" s="323"/>
      <c r="E10" s="323"/>
      <c r="F10" s="323"/>
      <c r="G10" s="323"/>
      <c r="H10" s="323"/>
      <c r="I10" s="9">
        <v>6</v>
      </c>
      <c r="J10" s="165">
        <v>273081818</v>
      </c>
      <c r="K10" s="165">
        <v>273081818</v>
      </c>
    </row>
    <row r="11" spans="1:11" ht="12.75">
      <c r="A11" s="322" t="s">
        <v>193</v>
      </c>
      <c r="B11" s="323"/>
      <c r="C11" s="323"/>
      <c r="D11" s="323"/>
      <c r="E11" s="323"/>
      <c r="F11" s="323"/>
      <c r="G11" s="323"/>
      <c r="H11" s="323"/>
      <c r="I11" s="9">
        <v>7</v>
      </c>
      <c r="J11" s="165">
        <v>0</v>
      </c>
      <c r="K11" s="165"/>
    </row>
    <row r="12" spans="1:11" ht="12.75">
      <c r="A12" s="322" t="s">
        <v>194</v>
      </c>
      <c r="B12" s="323"/>
      <c r="C12" s="323"/>
      <c r="D12" s="323"/>
      <c r="E12" s="323"/>
      <c r="F12" s="323"/>
      <c r="G12" s="323"/>
      <c r="H12" s="323"/>
      <c r="I12" s="9">
        <v>8</v>
      </c>
      <c r="J12" s="165">
        <v>0</v>
      </c>
      <c r="K12" s="165"/>
    </row>
    <row r="13" spans="1:11" ht="12.75">
      <c r="A13" s="322" t="s">
        <v>195</v>
      </c>
      <c r="B13" s="323"/>
      <c r="C13" s="323"/>
      <c r="D13" s="323"/>
      <c r="E13" s="323"/>
      <c r="F13" s="323"/>
      <c r="G13" s="323"/>
      <c r="H13" s="323"/>
      <c r="I13" s="9">
        <v>9</v>
      </c>
      <c r="J13" s="165">
        <v>0</v>
      </c>
      <c r="K13" s="165"/>
    </row>
    <row r="14" spans="1:12" ht="12.75">
      <c r="A14" s="333" t="s">
        <v>196</v>
      </c>
      <c r="B14" s="334"/>
      <c r="C14" s="334"/>
      <c r="D14" s="334"/>
      <c r="E14" s="334"/>
      <c r="F14" s="334"/>
      <c r="G14" s="334"/>
      <c r="H14" s="334"/>
      <c r="I14" s="9">
        <v>10</v>
      </c>
      <c r="J14" s="155">
        <v>181976069</v>
      </c>
      <c r="K14" s="155">
        <v>159157786</v>
      </c>
      <c r="L14" s="33"/>
    </row>
    <row r="15" spans="1:11" ht="12.75">
      <c r="A15" s="322" t="s">
        <v>205</v>
      </c>
      <c r="B15" s="323"/>
      <c r="C15" s="323"/>
      <c r="D15" s="323"/>
      <c r="E15" s="323"/>
      <c r="F15" s="323"/>
      <c r="G15" s="323"/>
      <c r="H15" s="323"/>
      <c r="I15" s="9">
        <v>11</v>
      </c>
      <c r="J15" s="165"/>
      <c r="K15" s="165"/>
    </row>
    <row r="16" spans="1:11" ht="12.75">
      <c r="A16" s="322" t="s">
        <v>204</v>
      </c>
      <c r="B16" s="323"/>
      <c r="C16" s="323"/>
      <c r="D16" s="323"/>
      <c r="E16" s="323"/>
      <c r="F16" s="323"/>
      <c r="G16" s="323"/>
      <c r="H16" s="323"/>
      <c r="I16" s="9">
        <v>12</v>
      </c>
      <c r="J16" s="165"/>
      <c r="K16" s="165"/>
    </row>
    <row r="17" spans="1:11" ht="12.75">
      <c r="A17" s="322" t="s">
        <v>203</v>
      </c>
      <c r="B17" s="323"/>
      <c r="C17" s="323"/>
      <c r="D17" s="323"/>
      <c r="E17" s="323"/>
      <c r="F17" s="323"/>
      <c r="G17" s="323"/>
      <c r="H17" s="323"/>
      <c r="I17" s="9">
        <v>13</v>
      </c>
      <c r="J17" s="165"/>
      <c r="K17" s="165"/>
    </row>
    <row r="18" spans="1:11" ht="12.75">
      <c r="A18" s="322" t="s">
        <v>202</v>
      </c>
      <c r="B18" s="323"/>
      <c r="C18" s="323"/>
      <c r="D18" s="323"/>
      <c r="E18" s="323"/>
      <c r="F18" s="323"/>
      <c r="G18" s="323"/>
      <c r="H18" s="323"/>
      <c r="I18" s="9">
        <v>14</v>
      </c>
      <c r="J18" s="165"/>
      <c r="K18" s="165"/>
    </row>
    <row r="19" spans="1:11" ht="12.75">
      <c r="A19" s="322" t="s">
        <v>201</v>
      </c>
      <c r="B19" s="323"/>
      <c r="C19" s="323"/>
      <c r="D19" s="323"/>
      <c r="E19" s="323"/>
      <c r="F19" s="323"/>
      <c r="G19" s="323"/>
      <c r="H19" s="323"/>
      <c r="I19" s="9">
        <v>15</v>
      </c>
      <c r="J19" s="165"/>
      <c r="K19" s="165"/>
    </row>
    <row r="20" spans="1:11" ht="12.75">
      <c r="A20" s="322" t="s">
        <v>200</v>
      </c>
      <c r="B20" s="323"/>
      <c r="C20" s="323"/>
      <c r="D20" s="323"/>
      <c r="E20" s="323"/>
      <c r="F20" s="323"/>
      <c r="G20" s="323"/>
      <c r="H20" s="323"/>
      <c r="I20" s="9">
        <v>16</v>
      </c>
      <c r="J20" s="165"/>
      <c r="K20" s="165"/>
    </row>
    <row r="21" spans="1:11" ht="12.75">
      <c r="A21" s="333" t="s">
        <v>199</v>
      </c>
      <c r="B21" s="334"/>
      <c r="C21" s="334"/>
      <c r="D21" s="334"/>
      <c r="E21" s="334"/>
      <c r="F21" s="334"/>
      <c r="G21" s="334"/>
      <c r="H21" s="334"/>
      <c r="I21" s="9">
        <v>17</v>
      </c>
      <c r="J21" s="155">
        <f>SUM(J15:J20)</f>
        <v>0</v>
      </c>
      <c r="K21" s="155">
        <f>SUM(K15:K20)</f>
        <v>0</v>
      </c>
    </row>
    <row r="22" spans="1:11" ht="12.75">
      <c r="A22" s="339"/>
      <c r="B22" s="340"/>
      <c r="C22" s="340"/>
      <c r="D22" s="340"/>
      <c r="E22" s="340"/>
      <c r="F22" s="340"/>
      <c r="G22" s="340"/>
      <c r="H22" s="340"/>
      <c r="I22" s="341"/>
      <c r="J22" s="341"/>
      <c r="K22" s="342"/>
    </row>
    <row r="23" spans="1:11" ht="12.75">
      <c r="A23" s="329" t="s">
        <v>198</v>
      </c>
      <c r="B23" s="330"/>
      <c r="C23" s="330"/>
      <c r="D23" s="330"/>
      <c r="E23" s="330"/>
      <c r="F23" s="330"/>
      <c r="G23" s="330"/>
      <c r="H23" s="330"/>
      <c r="I23" s="10">
        <v>18</v>
      </c>
      <c r="J23" s="193">
        <f>+J14</f>
        <v>181976069</v>
      </c>
      <c r="K23" s="193">
        <f>+K14</f>
        <v>159157786</v>
      </c>
    </row>
    <row r="24" spans="1:11" ht="17.25" customHeight="1">
      <c r="A24" s="331" t="s">
        <v>197</v>
      </c>
      <c r="B24" s="332"/>
      <c r="C24" s="332"/>
      <c r="D24" s="332"/>
      <c r="E24" s="332"/>
      <c r="F24" s="332"/>
      <c r="G24" s="332"/>
      <c r="H24" s="332"/>
      <c r="I24" s="11">
        <v>19</v>
      </c>
      <c r="J24" s="167"/>
      <c r="K24" s="167"/>
    </row>
    <row r="25" spans="1:11" ht="30" customHeight="1">
      <c r="A25" s="335"/>
      <c r="B25" s="336"/>
      <c r="C25" s="336"/>
      <c r="D25" s="336"/>
      <c r="E25" s="336"/>
      <c r="F25" s="336"/>
      <c r="G25" s="336"/>
      <c r="H25" s="336"/>
      <c r="I25" s="336"/>
      <c r="J25" s="336"/>
      <c r="K25" s="336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6" sqref="A16"/>
    </sheetView>
  </sheetViews>
  <sheetFormatPr defaultColWidth="9.140625" defaultRowHeight="12.75"/>
  <sheetData>
    <row r="1" spans="1:12" ht="15.75">
      <c r="A1" s="343" t="s">
        <v>315</v>
      </c>
      <c r="B1" s="343"/>
      <c r="C1" s="343"/>
      <c r="D1" s="343"/>
      <c r="E1" s="343"/>
      <c r="F1" s="343"/>
      <c r="G1" s="343"/>
      <c r="H1" s="343"/>
      <c r="I1" s="343"/>
      <c r="J1" s="343"/>
      <c r="K1" s="220"/>
      <c r="L1" s="220"/>
    </row>
    <row r="2" spans="1:12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0"/>
      <c r="L2" s="220"/>
    </row>
    <row r="3" spans="1:12" ht="12.75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220"/>
      <c r="L3" s="220"/>
    </row>
    <row r="4" spans="1:12" ht="12.7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0"/>
      <c r="L4" s="220"/>
    </row>
    <row r="5" spans="1:12" ht="15">
      <c r="A5" s="223" t="s">
        <v>316</v>
      </c>
      <c r="B5" s="222"/>
      <c r="C5" s="222"/>
      <c r="D5" s="222"/>
      <c r="E5" s="222"/>
      <c r="F5" s="222"/>
      <c r="G5" s="222"/>
      <c r="H5" s="222"/>
      <c r="I5" s="222"/>
      <c r="J5" s="222"/>
      <c r="K5" s="220"/>
      <c r="L5" s="220"/>
    </row>
    <row r="6" spans="1:12" ht="15">
      <c r="A6" s="223" t="s">
        <v>317</v>
      </c>
      <c r="B6" s="222"/>
      <c r="C6" s="222"/>
      <c r="D6" s="222"/>
      <c r="E6" s="222"/>
      <c r="F6" s="222"/>
      <c r="G6" s="222"/>
      <c r="H6" s="222"/>
      <c r="I6" s="222"/>
      <c r="J6" s="222"/>
      <c r="K6" s="220"/>
      <c r="L6" s="220"/>
    </row>
    <row r="7" spans="1:12" ht="15">
      <c r="A7" s="223" t="s">
        <v>318</v>
      </c>
      <c r="B7" s="222"/>
      <c r="C7" s="222"/>
      <c r="D7" s="222"/>
      <c r="E7" s="222"/>
      <c r="F7" s="222"/>
      <c r="G7" s="222"/>
      <c r="H7" s="222"/>
      <c r="I7" s="222"/>
      <c r="J7" s="222"/>
      <c r="K7" s="220"/>
      <c r="L7" s="220"/>
    </row>
    <row r="8" spans="1:12" ht="15">
      <c r="A8" s="223" t="s">
        <v>323</v>
      </c>
      <c r="B8" s="222"/>
      <c r="C8" s="222"/>
      <c r="D8" s="222"/>
      <c r="E8" s="222"/>
      <c r="F8" s="222"/>
      <c r="G8" s="222"/>
      <c r="H8" s="222"/>
      <c r="I8" s="222"/>
      <c r="J8" s="222"/>
      <c r="K8" s="220"/>
      <c r="L8" s="220"/>
    </row>
    <row r="9" spans="1:12" ht="15">
      <c r="A9" s="223" t="s">
        <v>319</v>
      </c>
      <c r="B9" s="222"/>
      <c r="C9" s="222"/>
      <c r="D9" s="222"/>
      <c r="E9" s="222"/>
      <c r="F9" s="222"/>
      <c r="G9" s="222"/>
      <c r="H9" s="222"/>
      <c r="I9" s="222"/>
      <c r="J9" s="222"/>
      <c r="K9" s="220"/>
      <c r="L9" s="220"/>
    </row>
    <row r="10" spans="1:12" ht="15">
      <c r="A10" s="223" t="s">
        <v>320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0"/>
      <c r="L10" s="220"/>
    </row>
    <row r="11" spans="1:12" ht="15">
      <c r="A11" s="223" t="s">
        <v>321</v>
      </c>
      <c r="B11" s="222"/>
      <c r="C11" s="222"/>
      <c r="D11" s="222"/>
      <c r="E11" s="222"/>
      <c r="F11" s="222"/>
      <c r="G11" s="222"/>
      <c r="H11" s="222"/>
      <c r="I11" s="224"/>
      <c r="J11" s="222"/>
      <c r="K11" s="220"/>
      <c r="L11" s="220"/>
    </row>
    <row r="12" ht="4.5" customHeight="1"/>
    <row r="13" spans="1:15" ht="29.25" customHeight="1">
      <c r="A13" s="345" t="s">
        <v>322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</row>
  </sheetData>
  <mergeCells count="3">
    <mergeCell ref="A1:J1"/>
    <mergeCell ref="A3:J3"/>
    <mergeCell ref="A13:O13"/>
  </mergeCells>
  <printOptions/>
  <pageMargins left="0.45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2013-08-20T07:45:20Z</cp:lastPrinted>
  <dcterms:created xsi:type="dcterms:W3CDTF">2008-10-17T11:51:54Z</dcterms:created>
  <dcterms:modified xsi:type="dcterms:W3CDTF">2013-08-20T07:49:39Z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