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0" windowWidth="15480" windowHeight="657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PODACI'!$A$1:$I$70</definedName>
  </definedNames>
  <calcPr fullCalcOnLoad="1"/>
</workbook>
</file>

<file path=xl/sharedStrings.xml><?xml version="1.0" encoding="utf-8"?>
<sst xmlns="http://schemas.openxmlformats.org/spreadsheetml/2006/main" count="360" uniqueCount="327">
  <si>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</si>
  <si>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</si>
  <si>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</si>
  <si>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</si>
  <si>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</si>
  <si>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</si>
  <si>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</si>
  <si>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</si>
  <si>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</si>
  <si>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</si>
  <si>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</si>
  <si>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</si>
  <si>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</si>
  <si>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</si>
  <si>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</si>
  <si>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</si>
  <si>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</si>
  <si>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</si>
  <si>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</si>
  <si>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</si>
  <si>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</si>
  <si>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</si>
  <si>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</si>
  <si>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</si>
  <si>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</si>
  <si>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</si>
  <si>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</si>
  <si>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</si>
  <si>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</si>
  <si>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</si>
  <si>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</si>
  <si>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</si>
  <si>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</si>
  <si>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</si>
  <si>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</si>
  <si>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</si>
  <si>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</si>
  <si>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</si>
  <si>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</si>
  <si>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</si>
  <si>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</si>
  <si>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</si>
  <si>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</si>
  <si>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</si>
  <si>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</si>
  <si>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</si>
  <si>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</si>
  <si>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</si>
  <si>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</si>
  <si>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</si>
  <si>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</si>
  <si>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</si>
  <si>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</si>
  <si>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</si>
  <si>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</si>
  <si>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</si>
  <si>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</si>
  <si>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</si>
  <si>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</si>
  <si>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</si>
  <si>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</si>
  <si>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</si>
  <si>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</si>
  <si>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</si>
  <si>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</si>
  <si>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</si>
  <si>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</si>
  <si>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</si>
  <si>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</si>
  <si>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</si>
  <si>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</si>
  <si>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</si>
  <si>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</si>
  <si>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</si>
  <si>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</si>
  <si>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</si>
  <si>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</si>
  <si>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</si>
  <si>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</si>
  <si>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</si>
  <si>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</si>
  <si>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</si>
  <si>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</si>
  <si>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</si>
  <si>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</si>
  <si>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</si>
  <si>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</si>
  <si>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</si>
  <si>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</si>
  <si>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</si>
  <si>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</si>
  <si>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</si>
  <si>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</si>
  <si>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</si>
  <si>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</si>
  <si>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</si>
  <si>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</si>
  <si>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</si>
  <si>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</si>
  <si>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</si>
  <si>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</si>
  <si>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</si>
  <si>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</si>
  <si>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</si>
  <si>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</si>
  <si>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</si>
  <si>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</si>
  <si>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</si>
  <si>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</si>
  <si>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</si>
  <si>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</si>
  <si>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</si>
  <si>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</si>
  <si>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</si>
  <si>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</si>
  <si>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</si>
  <si>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</si>
  <si>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</si>
  <si>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</si>
  <si>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</si>
  <si>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</si>
  <si>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</si>
  <si>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</si>
  <si>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</si>
  <si>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</si>
  <si>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</si>
  <si>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</si>
  <si>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</si>
  <si>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</si>
  <si>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</si>
  <si>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</si>
  <si>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</si>
  <si>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</si>
  <si>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</si>
  <si>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</si>
  <si>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</si>
  <si>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</si>
  <si>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</si>
  <si>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</si>
  <si>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</si>
  <si>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</si>
  <si>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</si>
  <si>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</si>
  <si>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</si>
  <si>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</si>
  <si>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</si>
  <si>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</si>
  <si>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</si>
  <si>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</si>
  <si>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</si>
  <si>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</si>
  <si>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</si>
  <si>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</si>
  <si>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</si>
  <si>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</si>
  <si>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</si>
  <si>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</si>
  <si>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</si>
  <si>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</si>
  <si>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</si>
  <si>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</si>
  <si>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</si>
  <si>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</si>
  <si>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</si>
  <si>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</si>
  <si>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</si>
  <si>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</si>
  <si>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</si>
  <si>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</si>
  <si>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</si>
  <si>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</si>
  <si>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</si>
  <si>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</si>
  <si>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</si>
  <si>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</si>
  <si>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</si>
  <si>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</si>
  <si>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</si>
  <si>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</si>
  <si>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</si>
  <si>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</si>
  <si>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</si>
  <si>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</si>
  <si>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</si>
  <si>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</si>
  <si>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</si>
  <si>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</si>
  <si>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</si>
  <si>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</si>
  <si>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</si>
  <si>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</si>
  <si>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</si>
  <si>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</si>
  <si>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</si>
  <si>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</si>
  <si>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</si>
  <si>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</si>
  <si>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</si>
  <si>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</si>
  <si>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</si>
  <si>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</si>
  <si>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</si>
  <si>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</si>
  <si>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</si>
  <si>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</si>
  <si>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</si>
  <si>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</si>
  <si>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</si>
  <si>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</si>
  <si>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</si>
  <si>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</si>
  <si>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</si>
  <si>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</si>
  <si>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</si>
  <si>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</si>
  <si>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</si>
  <si>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</si>
  <si>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</si>
  <si>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</si>
  <si>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</si>
  <si>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</si>
  <si>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</si>
  <si>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</si>
  <si>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</si>
  <si>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</si>
  <si>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</si>
  <si>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</si>
  <si>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</si>
  <si>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</si>
  <si>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</si>
  <si>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</si>
  <si>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</si>
  <si>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</si>
  <si>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</si>
  <si>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</si>
  <si>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</si>
  <si>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</si>
  <si>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</si>
  <si>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</si>
  <si>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</si>
  <si>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</si>
  <si>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</si>
  <si>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</si>
  <si>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</si>
  <si>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</si>
  <si>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</si>
  <si>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</si>
  <si>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</si>
  <si>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</si>
  <si>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</si>
  <si>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</si>
  <si>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</si>
  <si>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</si>
  <si>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</si>
  <si>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</si>
  <si>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</si>
  <si>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</si>
  <si>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</si>
  <si>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</si>
  <si>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</si>
  <si>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</si>
  <si>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</si>
  <si>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</si>
  <si>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</si>
  <si>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</si>
  <si>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</si>
  <si>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</si>
  <si>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</si>
  <si>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</si>
  <si>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</si>
  <si>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</si>
  <si>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</si>
  <si>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</si>
  <si>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</si>
  <si>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</si>
  <si>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</si>
  <si>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</si>
  <si>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</si>
  <si>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</si>
  <si>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</si>
  <si>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</si>
  <si>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</si>
  <si>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03747034</t>
  </si>
  <si>
    <t>070004039</t>
  </si>
  <si>
    <t>00872098033</t>
  </si>
  <si>
    <t>VARTEKS d.d.</t>
  </si>
  <si>
    <t>42 000</t>
  </si>
  <si>
    <t>Varaždin</t>
  </si>
  <si>
    <t>Zagrebačka 94</t>
  </si>
  <si>
    <t>inof@varteks.com</t>
  </si>
  <si>
    <t>www.varteks.com</t>
  </si>
  <si>
    <t>VARAŽDIN</t>
  </si>
  <si>
    <t>VARAŽDINSKA</t>
  </si>
  <si>
    <t>DA</t>
  </si>
  <si>
    <t>1413</t>
  </si>
  <si>
    <t xml:space="preserve">BURGTRADE G.m.b.h. </t>
  </si>
  <si>
    <t>Eisenstadt, Austrija</t>
  </si>
  <si>
    <t>00128280Y</t>
  </si>
  <si>
    <t>VARTEKS TRADE d.o.o.</t>
  </si>
  <si>
    <t>Ljubljana, Slovenija</t>
  </si>
  <si>
    <t>5351944</t>
  </si>
  <si>
    <t>VARTEKS PLUS d.o.o.</t>
  </si>
  <si>
    <t>VARTEKS LOGISTIC d.o.o.</t>
  </si>
  <si>
    <t>VARTEKS ESOP d.o.o.</t>
  </si>
  <si>
    <t>Beograd, Srbija</t>
  </si>
  <si>
    <t>Varaždin, Hrvatska</t>
  </si>
  <si>
    <t>100824354</t>
  </si>
  <si>
    <t>01038133</t>
  </si>
  <si>
    <t>1280511</t>
  </si>
  <si>
    <t>070092385</t>
  </si>
  <si>
    <t>VARTEKS ODJEĆA VARAŽDIN d.o.o.</t>
  </si>
  <si>
    <t>VARTEKS LUDBREG d.o.o.</t>
  </si>
  <si>
    <t>VARTEKS BEDNJA d.o.o.</t>
  </si>
  <si>
    <t>Ludbreg, Hrvatska</t>
  </si>
  <si>
    <t>Bednja, Hrvatska</t>
  </si>
  <si>
    <t>16891232411</t>
  </si>
  <si>
    <t>20533712419</t>
  </si>
  <si>
    <t>71501150619</t>
  </si>
  <si>
    <t>Bolšec Vlado</t>
  </si>
  <si>
    <t>042/377-005</t>
  </si>
  <si>
    <t>vbolsec@varteks.com</t>
  </si>
  <si>
    <t>Davidović Nenad</t>
  </si>
  <si>
    <t>Obveznik: Varteks Grupa- Varaždin</t>
  </si>
  <si>
    <t>u razdoblju 01.01.2012. do 31.12.2012.</t>
  </si>
  <si>
    <t>VARTEKS PRO d.o.o.</t>
  </si>
  <si>
    <t>stanje na dan 31.12.2012.</t>
  </si>
  <si>
    <t>1. Revidirani godišnji financijski izvještaji s revizorskim izvješćem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</si>
</sst>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d\.\ mmmm\ yyyy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26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49" fontId="2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Border="1" applyAlignment="1">
      <alignment vertical="top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>
      <alignment vertical="top"/>
    </xf>
    <xf numFmtId="3" fontId="33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top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9" fillId="0" borderId="17" xfId="0" applyNumberFormat="1" applyFont="1" applyBorder="1" applyAlignment="1">
      <alignment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3" fontId="33" fillId="0" borderId="0" xfId="0" applyNumberFormat="1" applyFont="1" applyAlignment="1">
      <alignment vertical="top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33" fillId="0" borderId="26" xfId="0" applyNumberFormat="1" applyFont="1" applyBorder="1" applyAlignment="1">
      <alignment vertical="center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20" borderId="29" xfId="0" applyFont="1" applyFill="1" applyBorder="1" applyAlignment="1">
      <alignment horizontal="center" vertical="center" wrapText="1"/>
    </xf>
    <xf numFmtId="0" fontId="6" fillId="20" borderId="29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>
      <alignment horizontal="center" vertical="center"/>
    </xf>
    <xf numFmtId="49" fontId="6" fillId="20" borderId="30" xfId="0" applyNumberFormat="1" applyFont="1" applyFill="1" applyBorder="1" applyAlignment="1">
      <alignment horizontal="center" vertical="center" wrapText="1"/>
    </xf>
    <xf numFmtId="0" fontId="2" fillId="20" borderId="29" xfId="0" applyFont="1" applyFill="1" applyBorder="1" applyAlignment="1" applyProtection="1">
      <alignment horizontal="center" vertical="center" wrapText="1"/>
      <protection hidden="1"/>
    </xf>
    <xf numFmtId="0" fontId="6" fillId="20" borderId="31" xfId="0" applyFont="1" applyFill="1" applyBorder="1" applyAlignment="1" applyProtection="1">
      <alignment horizontal="center" vertical="center" wrapText="1"/>
      <protection hidden="1"/>
    </xf>
    <xf numFmtId="0" fontId="6" fillId="20" borderId="29" xfId="0" applyFont="1" applyFill="1" applyBorder="1" applyAlignment="1" applyProtection="1">
      <alignment horizontal="center" vertical="center" wrapText="1"/>
      <protection hidden="1"/>
    </xf>
    <xf numFmtId="0" fontId="6" fillId="20" borderId="30" xfId="0" applyFont="1" applyFill="1" applyBorder="1" applyAlignment="1" applyProtection="1">
      <alignment horizontal="center" vertical="center" wrapText="1"/>
      <protection hidden="1"/>
    </xf>
    <xf numFmtId="0" fontId="6" fillId="20" borderId="30" xfId="0" applyFont="1" applyFill="1" applyBorder="1" applyAlignment="1" applyProtection="1">
      <alignment horizontal="center" vertical="center"/>
      <protection hidden="1"/>
    </xf>
    <xf numFmtId="0" fontId="2" fillId="20" borderId="32" xfId="0" applyFont="1" applyFill="1" applyBorder="1" applyAlignment="1">
      <alignment horizontal="center" vertical="center" wrapText="1"/>
    </xf>
    <xf numFmtId="0" fontId="6" fillId="20" borderId="32" xfId="0" applyFont="1" applyFill="1" applyBorder="1" applyAlignment="1">
      <alignment horizontal="center" vertical="center" wrapText="1"/>
    </xf>
    <xf numFmtId="49" fontId="6" fillId="20" borderId="30" xfId="0" applyNumberFormat="1" applyFont="1" applyFill="1" applyBorder="1" applyAlignment="1">
      <alignment horizontal="center" vertical="center" wrapText="1"/>
    </xf>
    <xf numFmtId="49" fontId="6" fillId="20" borderId="30" xfId="0" applyNumberFormat="1" applyFont="1" applyFill="1" applyBorder="1" applyAlignment="1">
      <alignment horizontal="center" vertical="center"/>
    </xf>
    <xf numFmtId="3" fontId="3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7" fontId="2" fillId="0" borderId="17" xfId="0" applyNumberFormat="1" applyFont="1" applyFill="1" applyBorder="1" applyAlignment="1">
      <alignment horizontal="center" vertical="center"/>
    </xf>
    <xf numFmtId="3" fontId="1" fillId="24" borderId="17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lef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2" fillId="24" borderId="0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3" xfId="58" applyFont="1" applyBorder="1" applyAlignment="1" applyProtection="1">
      <alignment horizontal="right" wrapText="1"/>
      <protection hidden="1"/>
    </xf>
    <xf numFmtId="49" fontId="2" fillId="25" borderId="34" xfId="0" applyNumberFormat="1" applyFont="1" applyFill="1" applyBorder="1" applyAlignment="1" applyProtection="1">
      <alignment horizontal="left" vertical="center"/>
      <protection hidden="1" locked="0"/>
    </xf>
    <xf numFmtId="0" fontId="2" fillId="24" borderId="0" xfId="0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horizontal="left"/>
    </xf>
    <xf numFmtId="0" fontId="3" fillId="0" borderId="0" xfId="58" applyFont="1" applyBorder="1" applyAlignment="1" applyProtection="1">
      <alignment horizontal="left" wrapText="1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25" borderId="35" xfId="0" applyFont="1" applyFill="1" applyBorder="1" applyAlignment="1" applyProtection="1">
      <alignment horizontal="left" vertical="center"/>
      <protection hidden="1" locked="0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2" fillId="25" borderId="35" xfId="0" applyFont="1" applyFill="1" applyBorder="1" applyAlignment="1" applyProtection="1">
      <alignment horizontal="left" vertical="center"/>
      <protection hidden="1" locked="0"/>
    </xf>
    <xf numFmtId="49" fontId="2" fillId="25" borderId="3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24" borderId="3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3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3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3" xfId="58" applyFont="1" applyBorder="1" applyAlignment="1" applyProtection="1">
      <alignment horizontal="right" wrapText="1"/>
      <protection hidden="1"/>
    </xf>
    <xf numFmtId="0" fontId="2" fillId="24" borderId="36" xfId="58" applyFont="1" applyFill="1" applyBorder="1" applyAlignment="1" applyProtection="1">
      <alignment horizontal="left" vertical="center"/>
      <protection hidden="1" locked="0"/>
    </xf>
    <xf numFmtId="0" fontId="3" fillId="0" borderId="22" xfId="58" applyFont="1" applyBorder="1" applyAlignment="1">
      <alignment horizontal="left"/>
      <protection/>
    </xf>
    <xf numFmtId="0" fontId="3" fillId="0" borderId="37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2" xfId="58" applyFont="1" applyBorder="1" applyAlignment="1">
      <alignment horizontal="left" vertical="center"/>
      <protection/>
    </xf>
    <xf numFmtId="0" fontId="3" fillId="0" borderId="37" xfId="58" applyFont="1" applyBorder="1" applyAlignment="1">
      <alignment horizontal="left" vertical="center"/>
      <protection/>
    </xf>
    <xf numFmtId="1" fontId="2" fillId="24" borderId="36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37" xfId="58" applyNumberFormat="1" applyFont="1" applyFill="1" applyBorder="1" applyAlignment="1" applyProtection="1">
      <alignment horizontal="center" vertical="center"/>
      <protection hidden="1" locked="0"/>
    </xf>
    <xf numFmtId="0" fontId="4" fillId="24" borderId="36" xfId="53" applyFill="1" applyBorder="1" applyAlignment="1" applyProtection="1">
      <alignment/>
      <protection hidden="1" locked="0"/>
    </xf>
    <xf numFmtId="0" fontId="2" fillId="0" borderId="22" xfId="58" applyFont="1" applyBorder="1" applyAlignment="1" applyProtection="1">
      <alignment/>
      <protection hidden="1" locked="0"/>
    </xf>
    <xf numFmtId="0" fontId="2" fillId="0" borderId="37" xfId="58" applyFont="1" applyBorder="1" applyAlignment="1" applyProtection="1">
      <alignment/>
      <protection hidden="1" locked="0"/>
    </xf>
    <xf numFmtId="0" fontId="2" fillId="25" borderId="34" xfId="0" applyFont="1" applyFill="1" applyBorder="1" applyAlignment="1" applyProtection="1">
      <alignment horizontal="left" vertical="center"/>
      <protection hidden="1" locked="0"/>
    </xf>
    <xf numFmtId="49" fontId="2" fillId="25" borderId="34" xfId="58" applyNumberFormat="1" applyFont="1" applyFill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3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24" borderId="36" xfId="53" applyNumberFormat="1" applyFill="1" applyBorder="1" applyAlignment="1" applyProtection="1">
      <alignment horizontal="left" vertical="center"/>
      <protection hidden="1" locked="0"/>
    </xf>
    <xf numFmtId="49" fontId="2" fillId="0" borderId="22" xfId="58" applyNumberFormat="1" applyFont="1" applyBorder="1" applyAlignment="1" applyProtection="1">
      <alignment horizontal="left" vertical="center"/>
      <protection hidden="1" locked="0"/>
    </xf>
    <xf numFmtId="49" fontId="2" fillId="0" borderId="37" xfId="58" applyNumberFormat="1" applyFont="1" applyBorder="1" applyAlignment="1" applyProtection="1">
      <alignment horizontal="left" vertical="center"/>
      <protection hidden="1" locked="0"/>
    </xf>
    <xf numFmtId="49" fontId="2" fillId="24" borderId="36" xfId="58" applyNumberFormat="1" applyFont="1" applyFill="1" applyBorder="1" applyAlignment="1" applyProtection="1">
      <alignment horizontal="left" vertical="center"/>
      <protection hidden="1" locked="0"/>
    </xf>
    <xf numFmtId="0" fontId="15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8" xfId="58" applyFont="1" applyBorder="1" applyAlignment="1" applyProtection="1">
      <alignment horizontal="center" vertical="top"/>
      <protection hidden="1"/>
    </xf>
    <xf numFmtId="0" fontId="3" fillId="0" borderId="38" xfId="58" applyFont="1" applyBorder="1" applyAlignment="1">
      <alignment horizontal="center"/>
      <protection/>
    </xf>
    <xf numFmtId="0" fontId="3" fillId="0" borderId="38" xfId="58" applyFont="1" applyBorder="1" applyAlignment="1">
      <alignment/>
      <protection/>
    </xf>
    <xf numFmtId="0" fontId="13" fillId="0" borderId="0" xfId="57" applyFont="1" applyFill="1" applyBorder="1" applyAlignment="1" applyProtection="1">
      <alignment horizontal="center" vertical="center"/>
      <protection hidden="1"/>
    </xf>
    <xf numFmtId="0" fontId="2" fillId="23" borderId="34" xfId="0" applyFont="1" applyFill="1" applyBorder="1" applyAlignment="1" applyProtection="1">
      <alignment horizontal="left" vertical="center"/>
      <protection hidden="1" locked="0"/>
    </xf>
    <xf numFmtId="0" fontId="2" fillId="23" borderId="35" xfId="0" applyFont="1" applyFill="1" applyBorder="1" applyAlignment="1" applyProtection="1">
      <alignment horizontal="left" vertical="center"/>
      <protection hidden="1" locked="0"/>
    </xf>
    <xf numFmtId="49" fontId="2" fillId="23" borderId="3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2" fillId="20" borderId="41" xfId="0" applyFont="1" applyFill="1" applyBorder="1" applyAlignment="1">
      <alignment horizontal="left" vertical="center" wrapText="1"/>
    </xf>
    <xf numFmtId="0" fontId="2" fillId="20" borderId="42" xfId="0" applyFont="1" applyFill="1" applyBorder="1" applyAlignment="1">
      <alignment horizontal="left" vertical="center" wrapText="1"/>
    </xf>
    <xf numFmtId="0" fontId="0" fillId="20" borderId="42" xfId="0" applyFont="1" applyFill="1" applyBorder="1" applyAlignment="1">
      <alignment horizontal="left" vertical="center" wrapText="1"/>
    </xf>
    <xf numFmtId="0" fontId="0" fillId="2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 indent="1"/>
    </xf>
    <xf numFmtId="0" fontId="0" fillId="20" borderId="42" xfId="0" applyFont="1" applyFill="1" applyBorder="1" applyAlignment="1">
      <alignment vertical="center"/>
    </xf>
    <xf numFmtId="0" fontId="0" fillId="20" borderId="43" xfId="0" applyFont="1" applyFill="1" applyBorder="1" applyAlignment="1">
      <alignment vertical="center"/>
    </xf>
    <xf numFmtId="0" fontId="7" fillId="26" borderId="41" xfId="0" applyFont="1" applyFill="1" applyBorder="1" applyAlignment="1" applyProtection="1">
      <alignment vertical="center" wrapText="1"/>
      <protection hidden="1"/>
    </xf>
    <xf numFmtId="0" fontId="7" fillId="26" borderId="42" xfId="0" applyFont="1" applyFill="1" applyBorder="1" applyAlignment="1" applyProtection="1">
      <alignment vertical="center" wrapText="1"/>
      <protection hidden="1"/>
    </xf>
    <xf numFmtId="0" fontId="7" fillId="26" borderId="43" xfId="0" applyFont="1" applyFill="1" applyBorder="1" applyAlignment="1" applyProtection="1">
      <alignment vertical="center" wrapText="1"/>
      <protection hidden="1"/>
    </xf>
    <xf numFmtId="0" fontId="2" fillId="20" borderId="31" xfId="0" applyFont="1" applyFill="1" applyBorder="1" applyAlignment="1" applyProtection="1">
      <alignment horizontal="center" vertical="center" wrapText="1"/>
      <protection hidden="1"/>
    </xf>
    <xf numFmtId="0" fontId="2" fillId="20" borderId="49" xfId="0" applyFont="1" applyFill="1" applyBorder="1" applyAlignment="1" applyProtection="1">
      <alignment horizontal="center" vertical="center" wrapText="1"/>
      <protection hidden="1"/>
    </xf>
    <xf numFmtId="0" fontId="2" fillId="20" borderId="50" xfId="0" applyFont="1" applyFill="1" applyBorder="1" applyAlignment="1" applyProtection="1">
      <alignment horizontal="center" vertical="center" wrapText="1"/>
      <protection hidden="1"/>
    </xf>
    <xf numFmtId="0" fontId="6" fillId="20" borderId="30" xfId="0" applyFont="1" applyFill="1" applyBorder="1" applyAlignment="1" applyProtection="1">
      <alignment horizontal="center" vertical="center" wrapText="1"/>
      <protection hidden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2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7" fillId="20" borderId="42" xfId="0" applyFont="1" applyFill="1" applyBorder="1" applyAlignment="1">
      <alignment vertical="center" wrapText="1"/>
    </xf>
    <xf numFmtId="0" fontId="7" fillId="20" borderId="4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2" fillId="20" borderId="29" xfId="0" applyFont="1" applyFill="1" applyBorder="1" applyAlignment="1" applyProtection="1">
      <alignment horizontal="center" vertical="center" wrapText="1"/>
      <protection hidden="1"/>
    </xf>
    <xf numFmtId="0" fontId="2" fillId="27" borderId="41" xfId="0" applyFont="1" applyFill="1" applyBorder="1" applyAlignment="1">
      <alignment horizontal="left" vertical="center" wrapText="1"/>
    </xf>
    <xf numFmtId="0" fontId="2" fillId="27" borderId="42" xfId="0" applyFont="1" applyFill="1" applyBorder="1" applyAlignment="1">
      <alignment horizontal="left" vertical="center" wrapText="1"/>
    </xf>
    <xf numFmtId="0" fontId="0" fillId="27" borderId="42" xfId="0" applyFont="1" applyFill="1" applyBorder="1" applyAlignment="1">
      <alignment vertical="center" wrapText="1"/>
    </xf>
    <xf numFmtId="0" fontId="0" fillId="27" borderId="43" xfId="0" applyFont="1" applyFill="1" applyBorder="1" applyAlignment="1">
      <alignment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14" fontId="0" fillId="0" borderId="0" xfId="63" applyNumberFormat="1" applyFont="1" applyBorder="1" applyAlignment="1">
      <alignment vertical="center"/>
      <protection/>
    </xf>
    <xf numFmtId="0" fontId="2" fillId="20" borderId="32" xfId="0" applyFont="1" applyFill="1" applyBorder="1" applyAlignment="1">
      <alignment horizontal="center" vertical="center" wrapText="1"/>
    </xf>
    <xf numFmtId="49" fontId="6" fillId="20" borderId="3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of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70"/>
  <sheetViews>
    <sheetView tabSelected="1" view="pageBreakPreview" zoomScale="110" zoomScaleSheetLayoutView="110" zoomScalePageLayoutView="0" workbookViewId="0" topLeftCell="A58">
      <selection activeCell="G68" sqref="G68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4" width="9.140625" style="19" customWidth="1"/>
    <col min="5" max="5" width="9.8515625" style="19" bestFit="1" customWidth="1"/>
    <col min="6" max="6" width="9.140625" style="19" customWidth="1"/>
    <col min="7" max="7" width="15.14062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9" ht="15.75">
      <c r="A1" s="186" t="s">
        <v>219</v>
      </c>
      <c r="B1" s="186"/>
      <c r="C1" s="186"/>
      <c r="D1" s="18"/>
      <c r="E1" s="18"/>
      <c r="F1" s="18"/>
      <c r="G1" s="18"/>
      <c r="H1" s="18"/>
      <c r="I1" s="18"/>
    </row>
    <row r="2" spans="1:9" ht="12.75">
      <c r="A2" s="164" t="s">
        <v>220</v>
      </c>
      <c r="B2" s="164"/>
      <c r="C2" s="164"/>
      <c r="D2" s="165"/>
      <c r="E2" s="20">
        <v>40909</v>
      </c>
      <c r="F2" s="21"/>
      <c r="G2" s="22" t="s">
        <v>221</v>
      </c>
      <c r="H2" s="20">
        <v>41274</v>
      </c>
      <c r="I2" s="23"/>
    </row>
    <row r="3" spans="1:9" ht="12.75">
      <c r="A3" s="24"/>
      <c r="B3" s="24"/>
      <c r="C3" s="24"/>
      <c r="D3" s="24"/>
      <c r="E3" s="25"/>
      <c r="F3" s="25"/>
      <c r="G3" s="24"/>
      <c r="H3" s="24"/>
      <c r="I3" s="26"/>
    </row>
    <row r="4" spans="1:9" ht="15.75">
      <c r="A4" s="166" t="s">
        <v>222</v>
      </c>
      <c r="B4" s="166"/>
      <c r="C4" s="166"/>
      <c r="D4" s="166"/>
      <c r="E4" s="166"/>
      <c r="F4" s="166"/>
      <c r="G4" s="166"/>
      <c r="H4" s="166"/>
      <c r="I4" s="166"/>
    </row>
    <row r="5" spans="1:9" ht="12.75">
      <c r="A5" s="27"/>
      <c r="B5" s="27"/>
      <c r="C5" s="27"/>
      <c r="D5" s="28"/>
      <c r="E5" s="29"/>
      <c r="F5" s="30"/>
      <c r="G5" s="31"/>
      <c r="H5" s="32"/>
      <c r="I5" s="33"/>
    </row>
    <row r="6" spans="1:9" ht="12.75">
      <c r="A6" s="167" t="s">
        <v>223</v>
      </c>
      <c r="B6" s="168"/>
      <c r="C6" s="162" t="s">
        <v>282</v>
      </c>
      <c r="D6" s="163"/>
      <c r="E6" s="169"/>
      <c r="F6" s="169"/>
      <c r="G6" s="169"/>
      <c r="H6" s="169"/>
      <c r="I6" s="35"/>
    </row>
    <row r="7" spans="1:9" ht="12.75">
      <c r="A7" s="36"/>
      <c r="B7" s="36"/>
      <c r="C7" s="27"/>
      <c r="D7" s="27"/>
      <c r="E7" s="169"/>
      <c r="F7" s="169"/>
      <c r="G7" s="169"/>
      <c r="H7" s="169"/>
      <c r="I7" s="35"/>
    </row>
    <row r="8" spans="1:9" ht="12.75">
      <c r="A8" s="170" t="s">
        <v>224</v>
      </c>
      <c r="B8" s="171"/>
      <c r="C8" s="162" t="s">
        <v>283</v>
      </c>
      <c r="D8" s="163"/>
      <c r="E8" s="169"/>
      <c r="F8" s="169"/>
      <c r="G8" s="169"/>
      <c r="H8" s="169"/>
      <c r="I8" s="28"/>
    </row>
    <row r="9" spans="1:9" ht="12.75">
      <c r="A9" s="37"/>
      <c r="B9" s="37"/>
      <c r="C9" s="38"/>
      <c r="D9" s="27"/>
      <c r="E9" s="27"/>
      <c r="F9" s="27"/>
      <c r="G9" s="27"/>
      <c r="H9" s="27"/>
      <c r="I9" s="27"/>
    </row>
    <row r="10" spans="1:9" ht="12.75">
      <c r="A10" s="159" t="s">
        <v>225</v>
      </c>
      <c r="B10" s="160"/>
      <c r="C10" s="162" t="s">
        <v>284</v>
      </c>
      <c r="D10" s="163"/>
      <c r="E10" s="27"/>
      <c r="F10" s="27"/>
      <c r="G10" s="27"/>
      <c r="H10" s="27"/>
      <c r="I10" s="27"/>
    </row>
    <row r="11" spans="1:9" ht="12.75">
      <c r="A11" s="161"/>
      <c r="B11" s="161"/>
      <c r="C11" s="27"/>
      <c r="D11" s="27"/>
      <c r="E11" s="27"/>
      <c r="F11" s="27"/>
      <c r="G11" s="27"/>
      <c r="H11" s="27"/>
      <c r="I11" s="27"/>
    </row>
    <row r="12" spans="1:9" ht="12.75">
      <c r="A12" s="167" t="s">
        <v>226</v>
      </c>
      <c r="B12" s="168"/>
      <c r="C12" s="172" t="s">
        <v>285</v>
      </c>
      <c r="D12" s="177"/>
      <c r="E12" s="177"/>
      <c r="F12" s="177"/>
      <c r="G12" s="177"/>
      <c r="H12" s="177"/>
      <c r="I12" s="178"/>
    </row>
    <row r="13" spans="1:9" ht="12.75">
      <c r="A13" s="36"/>
      <c r="B13" s="36"/>
      <c r="C13" s="39"/>
      <c r="D13" s="27"/>
      <c r="E13" s="27"/>
      <c r="F13" s="27"/>
      <c r="G13" s="27"/>
      <c r="H13" s="27"/>
      <c r="I13" s="27"/>
    </row>
    <row r="14" spans="1:9" ht="12.75">
      <c r="A14" s="167" t="s">
        <v>227</v>
      </c>
      <c r="B14" s="168"/>
      <c r="C14" s="179" t="s">
        <v>286</v>
      </c>
      <c r="D14" s="180"/>
      <c r="E14" s="27"/>
      <c r="F14" s="172" t="s">
        <v>287</v>
      </c>
      <c r="G14" s="177"/>
      <c r="H14" s="177"/>
      <c r="I14" s="178"/>
    </row>
    <row r="15" spans="1:9" ht="12.75">
      <c r="A15" s="36"/>
      <c r="B15" s="36"/>
      <c r="C15" s="27"/>
      <c r="D15" s="27"/>
      <c r="E15" s="27"/>
      <c r="F15" s="27"/>
      <c r="G15" s="27"/>
      <c r="H15" s="27"/>
      <c r="I15" s="27"/>
    </row>
    <row r="16" spans="1:9" ht="12.75">
      <c r="A16" s="167" t="s">
        <v>228</v>
      </c>
      <c r="B16" s="168"/>
      <c r="C16" s="172" t="s">
        <v>288</v>
      </c>
      <c r="D16" s="177"/>
      <c r="E16" s="177"/>
      <c r="F16" s="177"/>
      <c r="G16" s="177"/>
      <c r="H16" s="177"/>
      <c r="I16" s="178"/>
    </row>
    <row r="17" spans="1:9" ht="12.75">
      <c r="A17" s="36"/>
      <c r="B17" s="36"/>
      <c r="C17" s="27"/>
      <c r="D17" s="27"/>
      <c r="E17" s="27"/>
      <c r="F17" s="27"/>
      <c r="G17" s="27"/>
      <c r="H17" s="27"/>
      <c r="I17" s="27"/>
    </row>
    <row r="18" spans="1:9" ht="12.75">
      <c r="A18" s="167" t="s">
        <v>229</v>
      </c>
      <c r="B18" s="168"/>
      <c r="C18" s="181" t="s">
        <v>289</v>
      </c>
      <c r="D18" s="182"/>
      <c r="E18" s="182"/>
      <c r="F18" s="182"/>
      <c r="G18" s="182"/>
      <c r="H18" s="182"/>
      <c r="I18" s="183"/>
    </row>
    <row r="19" spans="1:9" ht="12.75">
      <c r="A19" s="36"/>
      <c r="B19" s="36"/>
      <c r="C19" s="39"/>
      <c r="D19" s="27"/>
      <c r="E19" s="27"/>
      <c r="F19" s="27"/>
      <c r="G19" s="27"/>
      <c r="H19" s="27"/>
      <c r="I19" s="27"/>
    </row>
    <row r="20" spans="1:9" ht="12.75">
      <c r="A20" s="167" t="s">
        <v>230</v>
      </c>
      <c r="B20" s="168"/>
      <c r="C20" s="181" t="s">
        <v>290</v>
      </c>
      <c r="D20" s="182"/>
      <c r="E20" s="182"/>
      <c r="F20" s="182"/>
      <c r="G20" s="182"/>
      <c r="H20" s="182"/>
      <c r="I20" s="183"/>
    </row>
    <row r="21" spans="1:9" ht="12.75">
      <c r="A21" s="36"/>
      <c r="B21" s="36"/>
      <c r="C21" s="39"/>
      <c r="D21" s="27"/>
      <c r="E21" s="27"/>
      <c r="F21" s="27"/>
      <c r="G21" s="27"/>
      <c r="H21" s="27"/>
      <c r="I21" s="27"/>
    </row>
    <row r="22" spans="1:9" ht="12.75">
      <c r="A22" s="167" t="s">
        <v>231</v>
      </c>
      <c r="B22" s="168"/>
      <c r="C22" s="40">
        <v>472</v>
      </c>
      <c r="D22" s="172" t="s">
        <v>291</v>
      </c>
      <c r="E22" s="173"/>
      <c r="F22" s="174"/>
      <c r="G22" s="175"/>
      <c r="H22" s="176"/>
      <c r="I22" s="41"/>
    </row>
    <row r="23" spans="1:9" ht="12.75">
      <c r="A23" s="36"/>
      <c r="B23" s="36"/>
      <c r="C23" s="27"/>
      <c r="D23" s="42"/>
      <c r="E23" s="42"/>
      <c r="F23" s="42"/>
      <c r="G23" s="42"/>
      <c r="H23" s="27"/>
      <c r="I23" s="28"/>
    </row>
    <row r="24" spans="1:9" ht="12.75">
      <c r="A24" s="167" t="s">
        <v>232</v>
      </c>
      <c r="B24" s="168"/>
      <c r="C24" s="40">
        <v>5</v>
      </c>
      <c r="D24" s="172" t="s">
        <v>292</v>
      </c>
      <c r="E24" s="173"/>
      <c r="F24" s="173"/>
      <c r="G24" s="174"/>
      <c r="H24" s="34" t="s">
        <v>233</v>
      </c>
      <c r="I24" s="43">
        <v>2155</v>
      </c>
    </row>
    <row r="25" spans="1:9" ht="12.75">
      <c r="A25" s="36"/>
      <c r="B25" s="36"/>
      <c r="C25" s="27"/>
      <c r="D25" s="42"/>
      <c r="E25" s="42"/>
      <c r="F25" s="42"/>
      <c r="G25" s="36"/>
      <c r="H25" s="36" t="s">
        <v>234</v>
      </c>
      <c r="I25" s="39"/>
    </row>
    <row r="26" spans="1:9" ht="12.75">
      <c r="A26" s="167" t="s">
        <v>235</v>
      </c>
      <c r="B26" s="168"/>
      <c r="C26" s="44" t="s">
        <v>293</v>
      </c>
      <c r="D26" s="45"/>
      <c r="E26" s="18"/>
      <c r="F26" s="46"/>
      <c r="G26" s="167" t="s">
        <v>236</v>
      </c>
      <c r="H26" s="168"/>
      <c r="I26" s="47" t="s">
        <v>294</v>
      </c>
    </row>
    <row r="27" spans="1:9" ht="12.75">
      <c r="A27" s="36"/>
      <c r="B27" s="36"/>
      <c r="C27" s="27"/>
      <c r="D27" s="46"/>
      <c r="E27" s="46"/>
      <c r="F27" s="46"/>
      <c r="G27" s="46"/>
      <c r="H27" s="27"/>
      <c r="I27" s="48"/>
    </row>
    <row r="28" spans="1:9" ht="12.75">
      <c r="A28" s="158" t="s">
        <v>237</v>
      </c>
      <c r="B28" s="154"/>
      <c r="C28" s="155"/>
      <c r="D28" s="155"/>
      <c r="E28" s="150" t="s">
        <v>238</v>
      </c>
      <c r="F28" s="151"/>
      <c r="G28" s="151"/>
      <c r="H28" s="152" t="s">
        <v>239</v>
      </c>
      <c r="I28" s="152"/>
    </row>
    <row r="29" spans="1:9" ht="12.75">
      <c r="A29" s="18"/>
      <c r="B29" s="18"/>
      <c r="C29" s="18"/>
      <c r="D29" s="33"/>
      <c r="E29" s="27"/>
      <c r="F29" s="27"/>
      <c r="G29" s="27"/>
      <c r="H29" s="49"/>
      <c r="I29" s="48"/>
    </row>
    <row r="30" spans="1:9" ht="12.75">
      <c r="A30" s="184" t="s">
        <v>295</v>
      </c>
      <c r="B30" s="184"/>
      <c r="C30" s="184"/>
      <c r="D30" s="184"/>
      <c r="E30" s="156" t="s">
        <v>296</v>
      </c>
      <c r="F30" s="156"/>
      <c r="G30" s="156"/>
      <c r="H30" s="157" t="s">
        <v>297</v>
      </c>
      <c r="I30" s="157"/>
    </row>
    <row r="31" spans="1:9" ht="12.75">
      <c r="A31" s="38"/>
      <c r="B31" s="38"/>
      <c r="C31" s="59"/>
      <c r="D31" s="153"/>
      <c r="E31" s="153"/>
      <c r="F31" s="153"/>
      <c r="G31" s="146"/>
      <c r="H31" s="27"/>
      <c r="I31" s="50"/>
    </row>
    <row r="32" spans="1:9" ht="12.75">
      <c r="A32" s="184" t="s">
        <v>298</v>
      </c>
      <c r="B32" s="184"/>
      <c r="C32" s="184"/>
      <c r="D32" s="184"/>
      <c r="E32" s="156" t="s">
        <v>299</v>
      </c>
      <c r="F32" s="156"/>
      <c r="G32" s="156"/>
      <c r="H32" s="157" t="s">
        <v>300</v>
      </c>
      <c r="I32" s="157"/>
    </row>
    <row r="33" spans="1:9" ht="12.75">
      <c r="A33" s="38"/>
      <c r="B33" s="38"/>
      <c r="C33" s="59"/>
      <c r="D33" s="48"/>
      <c r="E33" s="48"/>
      <c r="F33" s="48"/>
      <c r="G33" s="134"/>
      <c r="H33" s="27"/>
      <c r="I33" s="51"/>
    </row>
    <row r="34" spans="1:9" ht="12.75">
      <c r="A34" s="184" t="s">
        <v>301</v>
      </c>
      <c r="B34" s="184"/>
      <c r="C34" s="184"/>
      <c r="D34" s="184"/>
      <c r="E34" s="156" t="s">
        <v>304</v>
      </c>
      <c r="F34" s="156"/>
      <c r="G34" s="156"/>
      <c r="H34" s="157" t="s">
        <v>306</v>
      </c>
      <c r="I34" s="157"/>
    </row>
    <row r="35" spans="1:9" ht="12.75">
      <c r="A35" s="136"/>
      <c r="B35" s="136"/>
      <c r="C35" s="147"/>
      <c r="D35" s="148"/>
      <c r="E35" s="135"/>
      <c r="F35" s="147"/>
      <c r="G35" s="148"/>
      <c r="H35" s="42"/>
      <c r="I35" s="42"/>
    </row>
    <row r="36" spans="1:9" ht="12.75">
      <c r="A36" s="184" t="s">
        <v>302</v>
      </c>
      <c r="B36" s="184"/>
      <c r="C36" s="184"/>
      <c r="D36" s="184"/>
      <c r="E36" s="156" t="s">
        <v>305</v>
      </c>
      <c r="F36" s="156"/>
      <c r="G36" s="156"/>
      <c r="H36" s="157" t="s">
        <v>307</v>
      </c>
      <c r="I36" s="157"/>
    </row>
    <row r="37" spans="1:9" ht="12.75">
      <c r="A37" s="59"/>
      <c r="B37" s="59"/>
      <c r="C37" s="139"/>
      <c r="D37" s="140"/>
      <c r="E37" s="38"/>
      <c r="F37" s="139"/>
      <c r="G37" s="140"/>
      <c r="H37" s="27"/>
      <c r="I37" s="27"/>
    </row>
    <row r="38" spans="1:9" ht="12.75">
      <c r="A38" s="184" t="s">
        <v>324</v>
      </c>
      <c r="B38" s="184"/>
      <c r="C38" s="184"/>
      <c r="D38" s="184"/>
      <c r="E38" s="156" t="s">
        <v>305</v>
      </c>
      <c r="F38" s="156"/>
      <c r="G38" s="156"/>
      <c r="H38" s="157" t="s">
        <v>308</v>
      </c>
      <c r="I38" s="157"/>
    </row>
    <row r="39" spans="1:9" ht="12.75">
      <c r="A39" s="59"/>
      <c r="B39" s="59"/>
      <c r="C39" s="139"/>
      <c r="D39" s="140"/>
      <c r="E39" s="38"/>
      <c r="F39" s="139"/>
      <c r="G39" s="140"/>
      <c r="H39" s="27"/>
      <c r="I39" s="27"/>
    </row>
    <row r="40" spans="1:9" ht="12.75">
      <c r="A40" s="184" t="s">
        <v>303</v>
      </c>
      <c r="B40" s="184"/>
      <c r="C40" s="184"/>
      <c r="D40" s="184"/>
      <c r="E40" s="156" t="s">
        <v>305</v>
      </c>
      <c r="F40" s="156"/>
      <c r="G40" s="156"/>
      <c r="H40" s="157" t="s">
        <v>309</v>
      </c>
      <c r="I40" s="157"/>
    </row>
    <row r="41" spans="1:9" ht="12.75">
      <c r="A41" s="137"/>
      <c r="B41" s="138"/>
      <c r="C41" s="138"/>
      <c r="D41" s="138"/>
      <c r="E41" s="137"/>
      <c r="F41" s="138"/>
      <c r="G41" s="138"/>
      <c r="H41" s="57"/>
      <c r="I41" s="58"/>
    </row>
    <row r="42" spans="1:9" ht="12.75">
      <c r="A42" s="205" t="s">
        <v>310</v>
      </c>
      <c r="B42" s="205"/>
      <c r="C42" s="205"/>
      <c r="D42" s="205"/>
      <c r="E42" s="206" t="s">
        <v>305</v>
      </c>
      <c r="F42" s="206"/>
      <c r="G42" s="206"/>
      <c r="H42" s="207" t="s">
        <v>315</v>
      </c>
      <c r="I42" s="207"/>
    </row>
    <row r="43" spans="1:9" ht="12.75">
      <c r="A43" s="144"/>
      <c r="B43" s="145"/>
      <c r="C43" s="145"/>
      <c r="D43" s="145"/>
      <c r="E43" s="144"/>
      <c r="F43" s="145"/>
      <c r="G43" s="145"/>
      <c r="H43" s="93"/>
      <c r="I43" s="94"/>
    </row>
    <row r="44" spans="1:9" ht="12.75">
      <c r="A44" s="205" t="s">
        <v>311</v>
      </c>
      <c r="B44" s="205"/>
      <c r="C44" s="205"/>
      <c r="D44" s="205"/>
      <c r="E44" s="206" t="s">
        <v>313</v>
      </c>
      <c r="F44" s="206"/>
      <c r="G44" s="206"/>
      <c r="H44" s="207" t="s">
        <v>316</v>
      </c>
      <c r="I44" s="207"/>
    </row>
    <row r="45" spans="1:9" ht="13.5" customHeight="1">
      <c r="A45" s="144"/>
      <c r="B45" s="145"/>
      <c r="C45" s="145"/>
      <c r="D45" s="145"/>
      <c r="E45" s="144"/>
      <c r="F45" s="145"/>
      <c r="G45" s="145"/>
      <c r="H45" s="93"/>
      <c r="I45" s="94"/>
    </row>
    <row r="46" spans="1:9" ht="12.75">
      <c r="A46" s="205" t="s">
        <v>312</v>
      </c>
      <c r="B46" s="205"/>
      <c r="C46" s="205"/>
      <c r="D46" s="205"/>
      <c r="E46" s="206" t="s">
        <v>314</v>
      </c>
      <c r="F46" s="206"/>
      <c r="G46" s="206"/>
      <c r="H46" s="207" t="s">
        <v>317</v>
      </c>
      <c r="I46" s="207"/>
    </row>
    <row r="47" spans="1:9" ht="13.5" customHeight="1">
      <c r="A47" s="55"/>
      <c r="B47" s="56"/>
      <c r="C47" s="56"/>
      <c r="D47" s="56"/>
      <c r="E47" s="55"/>
      <c r="F47" s="56"/>
      <c r="G47" s="56"/>
      <c r="H47" s="57"/>
      <c r="I47" s="58"/>
    </row>
    <row r="48" spans="1:9" ht="12.75">
      <c r="A48" s="52"/>
      <c r="B48" s="52"/>
      <c r="C48" s="53"/>
      <c r="D48" s="54"/>
      <c r="E48" s="27"/>
      <c r="F48" s="53"/>
      <c r="G48" s="54"/>
      <c r="H48" s="27"/>
      <c r="I48" s="27"/>
    </row>
    <row r="49" spans="1:9" ht="12.75">
      <c r="A49" s="59"/>
      <c r="B49" s="59"/>
      <c r="C49" s="59"/>
      <c r="D49" s="38"/>
      <c r="E49" s="38"/>
      <c r="F49" s="59"/>
      <c r="G49" s="38"/>
      <c r="H49" s="38"/>
      <c r="I49" s="38"/>
    </row>
    <row r="50" spans="1:9" ht="12.75">
      <c r="A50" s="141" t="s">
        <v>240</v>
      </c>
      <c r="B50" s="142"/>
      <c r="C50" s="162"/>
      <c r="D50" s="163"/>
      <c r="E50" s="28"/>
      <c r="F50" s="172"/>
      <c r="G50" s="187"/>
      <c r="H50" s="187"/>
      <c r="I50" s="188"/>
    </row>
    <row r="51" spans="1:9" ht="12.75">
      <c r="A51" s="52"/>
      <c r="B51" s="52"/>
      <c r="C51" s="189"/>
      <c r="D51" s="190"/>
      <c r="E51" s="27"/>
      <c r="F51" s="189"/>
      <c r="G51" s="191"/>
      <c r="H51" s="60"/>
      <c r="I51" s="60"/>
    </row>
    <row r="52" spans="1:9" ht="12.75">
      <c r="A52" s="141" t="s">
        <v>241</v>
      </c>
      <c r="B52" s="142"/>
      <c r="C52" s="149" t="s">
        <v>318</v>
      </c>
      <c r="D52" s="149"/>
      <c r="E52" s="149"/>
      <c r="F52" s="149"/>
      <c r="G52" s="149"/>
      <c r="H52" s="149"/>
      <c r="I52" s="149"/>
    </row>
    <row r="53" spans="1:9" ht="12.75">
      <c r="A53" s="36"/>
      <c r="B53" s="36"/>
      <c r="C53" s="61" t="s">
        <v>242</v>
      </c>
      <c r="D53" s="28"/>
      <c r="E53" s="28"/>
      <c r="F53" s="28"/>
      <c r="G53" s="28"/>
      <c r="H53" s="28"/>
      <c r="I53" s="28"/>
    </row>
    <row r="54" spans="1:9" ht="12.75">
      <c r="A54" s="141" t="s">
        <v>243</v>
      </c>
      <c r="B54" s="142"/>
      <c r="C54" s="143" t="s">
        <v>319</v>
      </c>
      <c r="D54" s="143"/>
      <c r="E54" s="143"/>
      <c r="F54" s="28"/>
      <c r="G54" s="34" t="s">
        <v>244</v>
      </c>
      <c r="H54" s="185" t="s">
        <v>319</v>
      </c>
      <c r="I54" s="185"/>
    </row>
    <row r="55" spans="1:9" ht="12.75">
      <c r="A55" s="36"/>
      <c r="B55" s="36"/>
      <c r="C55" s="61"/>
      <c r="D55" s="28"/>
      <c r="E55" s="28"/>
      <c r="F55" s="28"/>
      <c r="G55" s="28"/>
      <c r="H55" s="28"/>
      <c r="I55" s="28"/>
    </row>
    <row r="56" spans="1:9" ht="12.75">
      <c r="A56" s="141" t="s">
        <v>229</v>
      </c>
      <c r="B56" s="142"/>
      <c r="C56" s="194" t="s">
        <v>320</v>
      </c>
      <c r="D56" s="195"/>
      <c r="E56" s="195"/>
      <c r="F56" s="195"/>
      <c r="G56" s="195"/>
      <c r="H56" s="195"/>
      <c r="I56" s="196"/>
    </row>
    <row r="57" spans="1:9" ht="12.75">
      <c r="A57" s="36"/>
      <c r="B57" s="36"/>
      <c r="C57" s="28"/>
      <c r="D57" s="28"/>
      <c r="E57" s="28"/>
      <c r="F57" s="28"/>
      <c r="G57" s="28"/>
      <c r="H57" s="28"/>
      <c r="I57" s="28"/>
    </row>
    <row r="58" spans="1:9" ht="12.75">
      <c r="A58" s="167" t="s">
        <v>245</v>
      </c>
      <c r="B58" s="168"/>
      <c r="C58" s="197" t="s">
        <v>321</v>
      </c>
      <c r="D58" s="195"/>
      <c r="E58" s="195"/>
      <c r="F58" s="195"/>
      <c r="G58" s="195"/>
      <c r="H58" s="195"/>
      <c r="I58" s="178"/>
    </row>
    <row r="59" spans="1:9" ht="12.75">
      <c r="A59" s="62"/>
      <c r="B59" s="62"/>
      <c r="C59" s="200" t="s">
        <v>246</v>
      </c>
      <c r="D59" s="200"/>
      <c r="E59" s="200"/>
      <c r="F59" s="200"/>
      <c r="G59" s="200"/>
      <c r="H59" s="200"/>
      <c r="I59" s="64"/>
    </row>
    <row r="60" spans="1:9" ht="12.75">
      <c r="A60" s="62"/>
      <c r="B60" s="62"/>
      <c r="C60" s="63"/>
      <c r="D60" s="63"/>
      <c r="E60" s="63"/>
      <c r="F60" s="63"/>
      <c r="G60" s="63"/>
      <c r="H60" s="63"/>
      <c r="I60" s="64"/>
    </row>
    <row r="61" spans="1:9" ht="12.75">
      <c r="A61" s="62"/>
      <c r="B61" s="198" t="s">
        <v>247</v>
      </c>
      <c r="C61" s="199"/>
      <c r="D61" s="199"/>
      <c r="E61" s="199"/>
      <c r="F61" s="88"/>
      <c r="G61" s="88"/>
      <c r="H61" s="89"/>
      <c r="I61" s="89"/>
    </row>
    <row r="62" spans="1:9" ht="12.75">
      <c r="A62" s="62"/>
      <c r="B62" s="90" t="s">
        <v>326</v>
      </c>
      <c r="C62" s="91"/>
      <c r="D62" s="91"/>
      <c r="E62" s="91"/>
      <c r="F62" s="91"/>
      <c r="G62" s="91"/>
      <c r="H62" s="204" t="s">
        <v>279</v>
      </c>
      <c r="I62" s="204"/>
    </row>
    <row r="63" spans="1:9" ht="12.75">
      <c r="A63" s="62"/>
      <c r="B63" s="90" t="s">
        <v>280</v>
      </c>
      <c r="C63" s="91"/>
      <c r="D63" s="91"/>
      <c r="E63" s="91"/>
      <c r="F63" s="91"/>
      <c r="G63" s="91"/>
      <c r="H63" s="204"/>
      <c r="I63" s="204"/>
    </row>
    <row r="64" spans="1:9" ht="12.75">
      <c r="A64" s="62"/>
      <c r="B64" s="90" t="s">
        <v>281</v>
      </c>
      <c r="C64" s="91"/>
      <c r="D64" s="91"/>
      <c r="E64" s="91"/>
      <c r="F64" s="91"/>
      <c r="G64" s="91"/>
      <c r="H64" s="204"/>
      <c r="I64" s="204"/>
    </row>
    <row r="65" spans="1:9" ht="12.75">
      <c r="A65" s="62"/>
      <c r="B65" s="90"/>
      <c r="C65" s="92"/>
      <c r="D65" s="92"/>
      <c r="E65" s="92"/>
      <c r="F65" s="92"/>
      <c r="G65" s="92"/>
      <c r="H65" s="204"/>
      <c r="I65" s="204"/>
    </row>
    <row r="66" spans="1:9" ht="12.75">
      <c r="A66" s="62"/>
      <c r="B66" s="90"/>
      <c r="C66" s="92"/>
      <c r="D66" s="92"/>
      <c r="E66" s="92"/>
      <c r="F66" s="92"/>
      <c r="G66" s="92"/>
      <c r="H66" s="204"/>
      <c r="I66" s="204"/>
    </row>
    <row r="67" spans="1:9" ht="12.75">
      <c r="A67" s="62"/>
      <c r="B67" s="62"/>
      <c r="C67" s="63"/>
      <c r="D67" s="63"/>
      <c r="E67" s="63"/>
      <c r="F67" s="63"/>
      <c r="G67" s="63"/>
      <c r="H67" s="63"/>
      <c r="I67" s="64"/>
    </row>
    <row r="68" spans="1:9" ht="13.5" thickBot="1">
      <c r="A68" s="65" t="s">
        <v>248</v>
      </c>
      <c r="B68" s="28"/>
      <c r="C68" s="28"/>
      <c r="D68" s="28"/>
      <c r="E68" s="28"/>
      <c r="F68" s="28"/>
      <c r="G68" s="66"/>
      <c r="H68" s="67"/>
      <c r="I68" s="66"/>
    </row>
    <row r="69" spans="1:9" ht="12.75">
      <c r="A69" s="28"/>
      <c r="B69" s="28"/>
      <c r="C69" s="28"/>
      <c r="D69" s="28"/>
      <c r="E69" s="62" t="s">
        <v>249</v>
      </c>
      <c r="F69" s="18"/>
      <c r="G69" s="201" t="s">
        <v>250</v>
      </c>
      <c r="H69" s="202"/>
      <c r="I69" s="203"/>
    </row>
    <row r="70" spans="1:9" ht="12.75">
      <c r="A70" s="68"/>
      <c r="B70" s="68"/>
      <c r="C70" s="33"/>
      <c r="D70" s="33"/>
      <c r="E70" s="33"/>
      <c r="F70" s="33"/>
      <c r="G70" s="192"/>
      <c r="H70" s="193"/>
      <c r="I70" s="3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84">
    <mergeCell ref="A44:D44"/>
    <mergeCell ref="E44:G44"/>
    <mergeCell ref="H44:I44"/>
    <mergeCell ref="A46:D46"/>
    <mergeCell ref="E46:G46"/>
    <mergeCell ref="H46:I46"/>
    <mergeCell ref="F39:G39"/>
    <mergeCell ref="A42:D42"/>
    <mergeCell ref="E42:G42"/>
    <mergeCell ref="H42:I42"/>
    <mergeCell ref="G70:H70"/>
    <mergeCell ref="A56:B56"/>
    <mergeCell ref="C56:I56"/>
    <mergeCell ref="A58:B58"/>
    <mergeCell ref="C58:I58"/>
    <mergeCell ref="B61:E61"/>
    <mergeCell ref="C59:H59"/>
    <mergeCell ref="G69:I69"/>
    <mergeCell ref="H62:I66"/>
    <mergeCell ref="A54:B54"/>
    <mergeCell ref="C54:E54"/>
    <mergeCell ref="H54:I54"/>
    <mergeCell ref="A1:C1"/>
    <mergeCell ref="A52:B52"/>
    <mergeCell ref="A50:B50"/>
    <mergeCell ref="C50:D50"/>
    <mergeCell ref="F50:I50"/>
    <mergeCell ref="C51:D51"/>
    <mergeCell ref="F51:G51"/>
    <mergeCell ref="C52:I52"/>
    <mergeCell ref="C37:D37"/>
    <mergeCell ref="F37:G37"/>
    <mergeCell ref="A38:D38"/>
    <mergeCell ref="E38:G38"/>
    <mergeCell ref="H38:I38"/>
    <mergeCell ref="A40:D40"/>
    <mergeCell ref="E40:G40"/>
    <mergeCell ref="H40:I40"/>
    <mergeCell ref="C39:D39"/>
    <mergeCell ref="A34:D34"/>
    <mergeCell ref="E34:G34"/>
    <mergeCell ref="H34:I34"/>
    <mergeCell ref="A36:D36"/>
    <mergeCell ref="E36:G36"/>
    <mergeCell ref="H36:I36"/>
    <mergeCell ref="C35:D35"/>
    <mergeCell ref="F35:G35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of@varteks.com"/>
    <hyperlink ref="C20" r:id="rId2" display="www.varteks.com"/>
    <hyperlink ref="C56" r:id="rId3" display="vbols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123"/>
  <sheetViews>
    <sheetView view="pageBreakPreview" zoomScale="110" zoomScaleSheetLayoutView="110" zoomScalePageLayoutView="0" workbookViewId="0" topLeftCell="A1">
      <selection activeCell="M122" sqref="M122"/>
    </sheetView>
  </sheetViews>
  <sheetFormatPr defaultColWidth="9.140625" defaultRowHeight="12.75"/>
  <cols>
    <col min="7" max="7" width="8.00390625" style="0" customWidth="1"/>
    <col min="8" max="8" width="9.140625" style="0" hidden="1" customWidth="1"/>
    <col min="10" max="10" width="9.8515625" style="0" customWidth="1"/>
    <col min="11" max="11" width="10.421875" style="0" customWidth="1"/>
    <col min="13" max="13" width="11.28125" style="0" bestFit="1" customWidth="1"/>
  </cols>
  <sheetData>
    <row r="1" spans="1:11" ht="12.75">
      <c r="A1" s="239" t="s">
        <v>131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 ht="12.75">
      <c r="A2" s="243" t="s">
        <v>325</v>
      </c>
      <c r="B2" s="244"/>
      <c r="C2" s="244"/>
      <c r="D2" s="244"/>
      <c r="E2" s="244"/>
      <c r="F2" s="244"/>
      <c r="G2" s="244"/>
      <c r="H2" s="244"/>
      <c r="I2" s="244"/>
      <c r="J2" s="244"/>
      <c r="K2" s="242"/>
    </row>
    <row r="3" spans="1:11" ht="12.7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12.75" customHeight="1">
      <c r="A4" s="229" t="s">
        <v>322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34.5" thickBot="1">
      <c r="A5" s="232" t="s">
        <v>50</v>
      </c>
      <c r="B5" s="233"/>
      <c r="C5" s="233"/>
      <c r="D5" s="233"/>
      <c r="E5" s="233"/>
      <c r="F5" s="233"/>
      <c r="G5" s="233"/>
      <c r="H5" s="234"/>
      <c r="I5" s="121" t="s">
        <v>251</v>
      </c>
      <c r="J5" s="122" t="s">
        <v>100</v>
      </c>
      <c r="K5" s="123" t="s">
        <v>101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125">
        <v>2</v>
      </c>
      <c r="J6" s="124">
        <v>3</v>
      </c>
      <c r="K6" s="124">
        <v>4</v>
      </c>
    </row>
    <row r="7" spans="1:11" ht="12.75">
      <c r="A7" s="236"/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1" ht="12.75">
      <c r="A8" s="213" t="s">
        <v>51</v>
      </c>
      <c r="B8" s="213"/>
      <c r="C8" s="213"/>
      <c r="D8" s="213"/>
      <c r="E8" s="213"/>
      <c r="F8" s="213"/>
      <c r="G8" s="213"/>
      <c r="H8" s="213"/>
      <c r="I8" s="132">
        <v>1</v>
      </c>
      <c r="J8" s="101"/>
      <c r="K8" s="101"/>
    </row>
    <row r="9" spans="1:11" ht="12.75">
      <c r="A9" s="213" t="s">
        <v>8</v>
      </c>
      <c r="B9" s="213"/>
      <c r="C9" s="213"/>
      <c r="D9" s="213"/>
      <c r="E9" s="213"/>
      <c r="F9" s="213"/>
      <c r="G9" s="213"/>
      <c r="H9" s="213"/>
      <c r="I9" s="132">
        <v>2</v>
      </c>
      <c r="J9" s="133">
        <f>J10+J17+J27+J36+J40</f>
        <v>805664625</v>
      </c>
      <c r="K9" s="133">
        <f>K10+K17+K27+K36+K40</f>
        <v>781778733.2322445</v>
      </c>
    </row>
    <row r="10" spans="1:11" ht="12.75">
      <c r="A10" s="225" t="s">
        <v>176</v>
      </c>
      <c r="B10" s="225"/>
      <c r="C10" s="225"/>
      <c r="D10" s="225"/>
      <c r="E10" s="225"/>
      <c r="F10" s="225"/>
      <c r="G10" s="225"/>
      <c r="H10" s="225"/>
      <c r="I10" s="132">
        <v>3</v>
      </c>
      <c r="J10" s="133">
        <f>SUM(J11:J16)</f>
        <v>7942676</v>
      </c>
      <c r="K10" s="133">
        <f>SUM(K11:K16)</f>
        <v>6796816</v>
      </c>
    </row>
    <row r="11" spans="1:11" ht="12.75">
      <c r="A11" s="225" t="s">
        <v>102</v>
      </c>
      <c r="B11" s="225"/>
      <c r="C11" s="225"/>
      <c r="D11" s="225"/>
      <c r="E11" s="225"/>
      <c r="F11" s="225"/>
      <c r="G11" s="225"/>
      <c r="H11" s="225"/>
      <c r="I11" s="132">
        <v>4</v>
      </c>
      <c r="J11" s="101"/>
      <c r="K11" s="101"/>
    </row>
    <row r="12" spans="1:11" ht="12.75">
      <c r="A12" s="225" t="s">
        <v>9</v>
      </c>
      <c r="B12" s="225"/>
      <c r="C12" s="225"/>
      <c r="D12" s="225"/>
      <c r="E12" s="225"/>
      <c r="F12" s="225"/>
      <c r="G12" s="225"/>
      <c r="H12" s="225"/>
      <c r="I12" s="132">
        <v>5</v>
      </c>
      <c r="J12" s="95">
        <v>7942676</v>
      </c>
      <c r="K12" s="101">
        <v>6796816</v>
      </c>
    </row>
    <row r="13" spans="1:11" ht="12.75">
      <c r="A13" s="225" t="s">
        <v>103</v>
      </c>
      <c r="B13" s="225"/>
      <c r="C13" s="225"/>
      <c r="D13" s="225"/>
      <c r="E13" s="225"/>
      <c r="F13" s="225"/>
      <c r="G13" s="225"/>
      <c r="H13" s="225"/>
      <c r="I13" s="132">
        <v>6</v>
      </c>
      <c r="J13" s="101"/>
      <c r="K13" s="101"/>
    </row>
    <row r="14" spans="1:11" ht="12.75">
      <c r="A14" s="225" t="s">
        <v>179</v>
      </c>
      <c r="B14" s="225"/>
      <c r="C14" s="225"/>
      <c r="D14" s="225"/>
      <c r="E14" s="225"/>
      <c r="F14" s="225"/>
      <c r="G14" s="225"/>
      <c r="H14" s="225"/>
      <c r="I14" s="132">
        <v>7</v>
      </c>
      <c r="J14" s="101"/>
      <c r="K14" s="101"/>
    </row>
    <row r="15" spans="1:11" ht="12.75">
      <c r="A15" s="225" t="s">
        <v>180</v>
      </c>
      <c r="B15" s="225"/>
      <c r="C15" s="225"/>
      <c r="D15" s="225"/>
      <c r="E15" s="225"/>
      <c r="F15" s="225"/>
      <c r="G15" s="225"/>
      <c r="H15" s="225"/>
      <c r="I15" s="132">
        <v>8</v>
      </c>
      <c r="J15" s="101"/>
      <c r="K15" s="101"/>
    </row>
    <row r="16" spans="1:11" ht="12.75">
      <c r="A16" s="225" t="s">
        <v>181</v>
      </c>
      <c r="B16" s="225"/>
      <c r="C16" s="225"/>
      <c r="D16" s="225"/>
      <c r="E16" s="225"/>
      <c r="F16" s="225"/>
      <c r="G16" s="225"/>
      <c r="H16" s="225"/>
      <c r="I16" s="132">
        <v>9</v>
      </c>
      <c r="J16" s="101"/>
      <c r="K16" s="101"/>
    </row>
    <row r="17" spans="1:11" ht="12.75">
      <c r="A17" s="225" t="s">
        <v>177</v>
      </c>
      <c r="B17" s="225"/>
      <c r="C17" s="225"/>
      <c r="D17" s="225"/>
      <c r="E17" s="225"/>
      <c r="F17" s="225"/>
      <c r="G17" s="225"/>
      <c r="H17" s="225"/>
      <c r="I17" s="132">
        <v>10</v>
      </c>
      <c r="J17" s="133">
        <f>SUM(J18:J26)</f>
        <v>772690389</v>
      </c>
      <c r="K17" s="133">
        <f>SUM(K18:K26)</f>
        <v>751711415.2322445</v>
      </c>
    </row>
    <row r="18" spans="1:11" ht="12.75">
      <c r="A18" s="225" t="s">
        <v>182</v>
      </c>
      <c r="B18" s="225"/>
      <c r="C18" s="225"/>
      <c r="D18" s="225"/>
      <c r="E18" s="225"/>
      <c r="F18" s="225"/>
      <c r="G18" s="225"/>
      <c r="H18" s="225"/>
      <c r="I18" s="132">
        <v>11</v>
      </c>
      <c r="J18" s="96">
        <v>187556145</v>
      </c>
      <c r="K18" s="101">
        <v>185830699</v>
      </c>
    </row>
    <row r="19" spans="1:13" ht="12.75">
      <c r="A19" s="225" t="s">
        <v>218</v>
      </c>
      <c r="B19" s="225"/>
      <c r="C19" s="225"/>
      <c r="D19" s="225"/>
      <c r="E19" s="225"/>
      <c r="F19" s="225"/>
      <c r="G19" s="225"/>
      <c r="H19" s="225"/>
      <c r="I19" s="132">
        <v>12</v>
      </c>
      <c r="J19" s="96">
        <v>517868425</v>
      </c>
      <c r="K19" s="101">
        <v>506321127.90373105</v>
      </c>
      <c r="M19" s="115"/>
    </row>
    <row r="20" spans="1:11" ht="12.75">
      <c r="A20" s="225" t="s">
        <v>183</v>
      </c>
      <c r="B20" s="225"/>
      <c r="C20" s="225"/>
      <c r="D20" s="225"/>
      <c r="E20" s="225"/>
      <c r="F20" s="225"/>
      <c r="G20" s="225"/>
      <c r="H20" s="225"/>
      <c r="I20" s="132">
        <v>13</v>
      </c>
      <c r="J20" s="96">
        <v>57169175</v>
      </c>
      <c r="K20" s="101">
        <v>51492499.48304936</v>
      </c>
    </row>
    <row r="21" spans="1:11" ht="12.75">
      <c r="A21" s="225" t="s">
        <v>21</v>
      </c>
      <c r="B21" s="225"/>
      <c r="C21" s="225"/>
      <c r="D21" s="225"/>
      <c r="E21" s="225"/>
      <c r="F21" s="225"/>
      <c r="G21" s="225"/>
      <c r="H21" s="225"/>
      <c r="I21" s="132">
        <v>14</v>
      </c>
      <c r="J21" s="96">
        <v>9039734</v>
      </c>
      <c r="K21" s="101">
        <v>6992291.845463999</v>
      </c>
    </row>
    <row r="22" spans="1:11" ht="12.75">
      <c r="A22" s="225" t="s">
        <v>22</v>
      </c>
      <c r="B22" s="225"/>
      <c r="C22" s="225"/>
      <c r="D22" s="225"/>
      <c r="E22" s="225"/>
      <c r="F22" s="225"/>
      <c r="G22" s="225"/>
      <c r="H22" s="225"/>
      <c r="I22" s="132">
        <v>15</v>
      </c>
      <c r="J22" s="95"/>
      <c r="K22" s="101"/>
    </row>
    <row r="23" spans="1:11" ht="12.75">
      <c r="A23" s="225" t="s">
        <v>63</v>
      </c>
      <c r="B23" s="225"/>
      <c r="C23" s="225"/>
      <c r="D23" s="225"/>
      <c r="E23" s="225"/>
      <c r="F23" s="225"/>
      <c r="G23" s="225"/>
      <c r="H23" s="225"/>
      <c r="I23" s="132">
        <v>16</v>
      </c>
      <c r="J23" s="95"/>
      <c r="K23" s="101">
        <v>33657</v>
      </c>
    </row>
    <row r="24" spans="1:11" ht="12.75">
      <c r="A24" s="225" t="s">
        <v>64</v>
      </c>
      <c r="B24" s="225"/>
      <c r="C24" s="225"/>
      <c r="D24" s="225"/>
      <c r="E24" s="225"/>
      <c r="F24" s="225"/>
      <c r="G24" s="225"/>
      <c r="H24" s="225"/>
      <c r="I24" s="132">
        <v>17</v>
      </c>
      <c r="J24" s="96">
        <v>824862</v>
      </c>
      <c r="K24" s="101">
        <v>809082</v>
      </c>
    </row>
    <row r="25" spans="1:11" ht="12.75">
      <c r="A25" s="225" t="s">
        <v>65</v>
      </c>
      <c r="B25" s="225"/>
      <c r="C25" s="225"/>
      <c r="D25" s="225"/>
      <c r="E25" s="225"/>
      <c r="F25" s="225"/>
      <c r="G25" s="225"/>
      <c r="H25" s="225"/>
      <c r="I25" s="132">
        <v>18</v>
      </c>
      <c r="J25" s="96">
        <v>232048</v>
      </c>
      <c r="K25" s="101">
        <v>232058</v>
      </c>
    </row>
    <row r="26" spans="1:11" ht="12.75">
      <c r="A26" s="225" t="s">
        <v>66</v>
      </c>
      <c r="B26" s="225"/>
      <c r="C26" s="225"/>
      <c r="D26" s="225"/>
      <c r="E26" s="225"/>
      <c r="F26" s="225"/>
      <c r="G26" s="225"/>
      <c r="H26" s="225"/>
      <c r="I26" s="132">
        <v>19</v>
      </c>
      <c r="J26" s="101"/>
      <c r="K26" s="101"/>
    </row>
    <row r="27" spans="1:11" ht="12.75">
      <c r="A27" s="225" t="s">
        <v>164</v>
      </c>
      <c r="B27" s="225"/>
      <c r="C27" s="225"/>
      <c r="D27" s="225"/>
      <c r="E27" s="225"/>
      <c r="F27" s="225"/>
      <c r="G27" s="225"/>
      <c r="H27" s="225"/>
      <c r="I27" s="132">
        <v>20</v>
      </c>
      <c r="J27" s="133">
        <f>SUM(J28:J35)</f>
        <v>21423349</v>
      </c>
      <c r="K27" s="133">
        <f>SUM(K28:K35)</f>
        <v>20136826</v>
      </c>
    </row>
    <row r="28" spans="1:11" ht="12.75">
      <c r="A28" s="225" t="s">
        <v>67</v>
      </c>
      <c r="B28" s="225"/>
      <c r="C28" s="225"/>
      <c r="D28" s="225"/>
      <c r="E28" s="225"/>
      <c r="F28" s="225"/>
      <c r="G28" s="225"/>
      <c r="H28" s="225"/>
      <c r="I28" s="132">
        <v>21</v>
      </c>
      <c r="J28" s="95">
        <v>16161621</v>
      </c>
      <c r="K28" s="101">
        <v>14822645</v>
      </c>
    </row>
    <row r="29" spans="1:11" ht="12.75">
      <c r="A29" s="225" t="s">
        <v>68</v>
      </c>
      <c r="B29" s="225"/>
      <c r="C29" s="225"/>
      <c r="D29" s="225"/>
      <c r="E29" s="225"/>
      <c r="F29" s="225"/>
      <c r="G29" s="225"/>
      <c r="H29" s="225"/>
      <c r="I29" s="132">
        <v>22</v>
      </c>
      <c r="J29" s="95"/>
      <c r="K29" s="101"/>
    </row>
    <row r="30" spans="1:11" ht="12.75">
      <c r="A30" s="225" t="s">
        <v>69</v>
      </c>
      <c r="B30" s="225"/>
      <c r="C30" s="225"/>
      <c r="D30" s="225"/>
      <c r="E30" s="225"/>
      <c r="F30" s="225"/>
      <c r="G30" s="225"/>
      <c r="H30" s="225"/>
      <c r="I30" s="132">
        <v>23</v>
      </c>
      <c r="J30" s="96">
        <v>165900</v>
      </c>
      <c r="K30" s="101">
        <v>165900</v>
      </c>
    </row>
    <row r="31" spans="1:11" ht="12.75">
      <c r="A31" s="225" t="s">
        <v>74</v>
      </c>
      <c r="B31" s="225"/>
      <c r="C31" s="225"/>
      <c r="D31" s="225"/>
      <c r="E31" s="225"/>
      <c r="F31" s="225"/>
      <c r="G31" s="225"/>
      <c r="H31" s="225"/>
      <c r="I31" s="132">
        <v>24</v>
      </c>
      <c r="J31" s="95"/>
      <c r="K31" s="101"/>
    </row>
    <row r="32" spans="1:11" ht="12.75">
      <c r="A32" s="225" t="s">
        <v>75</v>
      </c>
      <c r="B32" s="225"/>
      <c r="C32" s="225"/>
      <c r="D32" s="225"/>
      <c r="E32" s="225"/>
      <c r="F32" s="225"/>
      <c r="G32" s="225"/>
      <c r="H32" s="225"/>
      <c r="I32" s="132">
        <v>25</v>
      </c>
      <c r="J32" s="95"/>
      <c r="K32" s="101"/>
    </row>
    <row r="33" spans="1:11" ht="12.75">
      <c r="A33" s="225" t="s">
        <v>76</v>
      </c>
      <c r="B33" s="225"/>
      <c r="C33" s="225"/>
      <c r="D33" s="225"/>
      <c r="E33" s="225"/>
      <c r="F33" s="225"/>
      <c r="G33" s="225"/>
      <c r="H33" s="225"/>
      <c r="I33" s="132">
        <v>26</v>
      </c>
      <c r="J33" s="95">
        <v>730375</v>
      </c>
      <c r="K33" s="101">
        <v>782828</v>
      </c>
    </row>
    <row r="34" spans="1:11" ht="12.75">
      <c r="A34" s="225" t="s">
        <v>70</v>
      </c>
      <c r="B34" s="225"/>
      <c r="C34" s="225"/>
      <c r="D34" s="225"/>
      <c r="E34" s="225"/>
      <c r="F34" s="225"/>
      <c r="G34" s="225"/>
      <c r="H34" s="225"/>
      <c r="I34" s="132">
        <v>27</v>
      </c>
      <c r="J34" s="95">
        <v>4365453</v>
      </c>
      <c r="K34" s="101">
        <v>4365453</v>
      </c>
    </row>
    <row r="35" spans="1:11" ht="12.75">
      <c r="A35" s="225" t="s">
        <v>156</v>
      </c>
      <c r="B35" s="225"/>
      <c r="C35" s="225"/>
      <c r="D35" s="225"/>
      <c r="E35" s="225"/>
      <c r="F35" s="225"/>
      <c r="G35" s="225"/>
      <c r="H35" s="225"/>
      <c r="I35" s="132">
        <v>28</v>
      </c>
      <c r="J35" s="95"/>
      <c r="K35" s="101"/>
    </row>
    <row r="36" spans="1:11" ht="12.75">
      <c r="A36" s="225" t="s">
        <v>157</v>
      </c>
      <c r="B36" s="225"/>
      <c r="C36" s="225"/>
      <c r="D36" s="225"/>
      <c r="E36" s="225"/>
      <c r="F36" s="225"/>
      <c r="G36" s="225"/>
      <c r="H36" s="225"/>
      <c r="I36" s="132">
        <v>29</v>
      </c>
      <c r="J36" s="133">
        <f>SUM(J37:J39)</f>
        <v>3608211</v>
      </c>
      <c r="K36" s="133">
        <f>SUM(K37:K39)</f>
        <v>3133676</v>
      </c>
    </row>
    <row r="37" spans="1:11" ht="12.75">
      <c r="A37" s="225" t="s">
        <v>71</v>
      </c>
      <c r="B37" s="225"/>
      <c r="C37" s="225"/>
      <c r="D37" s="225"/>
      <c r="E37" s="225"/>
      <c r="F37" s="225"/>
      <c r="G37" s="225"/>
      <c r="H37" s="225"/>
      <c r="I37" s="132">
        <v>30</v>
      </c>
      <c r="J37" s="95"/>
      <c r="K37" s="101"/>
    </row>
    <row r="38" spans="1:11" ht="12.75">
      <c r="A38" s="225" t="s">
        <v>72</v>
      </c>
      <c r="B38" s="225"/>
      <c r="C38" s="225"/>
      <c r="D38" s="225"/>
      <c r="E38" s="225"/>
      <c r="F38" s="225"/>
      <c r="G38" s="225"/>
      <c r="H38" s="225"/>
      <c r="I38" s="132">
        <v>31</v>
      </c>
      <c r="J38" s="95"/>
      <c r="K38" s="101"/>
    </row>
    <row r="39" spans="1:11" ht="12.75">
      <c r="A39" s="225" t="s">
        <v>73</v>
      </c>
      <c r="B39" s="225"/>
      <c r="C39" s="225"/>
      <c r="D39" s="225"/>
      <c r="E39" s="225"/>
      <c r="F39" s="225"/>
      <c r="G39" s="225"/>
      <c r="H39" s="225"/>
      <c r="I39" s="132">
        <v>32</v>
      </c>
      <c r="J39" s="95">
        <v>3608211</v>
      </c>
      <c r="K39" s="101">
        <v>3133676</v>
      </c>
    </row>
    <row r="40" spans="1:11" ht="12.75">
      <c r="A40" s="225" t="s">
        <v>158</v>
      </c>
      <c r="B40" s="225"/>
      <c r="C40" s="225"/>
      <c r="D40" s="225"/>
      <c r="E40" s="225"/>
      <c r="F40" s="225"/>
      <c r="G40" s="225"/>
      <c r="H40" s="225"/>
      <c r="I40" s="132">
        <v>33</v>
      </c>
      <c r="J40" s="97"/>
      <c r="K40" s="101"/>
    </row>
    <row r="41" spans="1:11" ht="12.75">
      <c r="A41" s="213" t="s">
        <v>211</v>
      </c>
      <c r="B41" s="213"/>
      <c r="C41" s="213"/>
      <c r="D41" s="213"/>
      <c r="E41" s="213"/>
      <c r="F41" s="213"/>
      <c r="G41" s="213"/>
      <c r="H41" s="213"/>
      <c r="I41" s="132">
        <v>34</v>
      </c>
      <c r="J41" s="133">
        <f>J42+J50+J57+J65</f>
        <v>142611105</v>
      </c>
      <c r="K41" s="133">
        <f>K42+K50+K57+K65</f>
        <v>92868090.77628008</v>
      </c>
    </row>
    <row r="42" spans="1:11" ht="12.75">
      <c r="A42" s="225" t="s">
        <v>92</v>
      </c>
      <c r="B42" s="225"/>
      <c r="C42" s="225"/>
      <c r="D42" s="225"/>
      <c r="E42" s="225"/>
      <c r="F42" s="225"/>
      <c r="G42" s="225"/>
      <c r="H42" s="225"/>
      <c r="I42" s="132">
        <v>35</v>
      </c>
      <c r="J42" s="133">
        <f>SUM(J43:J49)</f>
        <v>91311157</v>
      </c>
      <c r="K42" s="133">
        <f>SUM(K43:K49)</f>
        <v>44339904.937716</v>
      </c>
    </row>
    <row r="43" spans="1:11" ht="12.75">
      <c r="A43" s="225" t="s">
        <v>107</v>
      </c>
      <c r="B43" s="225"/>
      <c r="C43" s="225"/>
      <c r="D43" s="225"/>
      <c r="E43" s="225"/>
      <c r="F43" s="225"/>
      <c r="G43" s="225"/>
      <c r="H43" s="225"/>
      <c r="I43" s="132">
        <v>36</v>
      </c>
      <c r="J43" s="98">
        <v>33330637</v>
      </c>
      <c r="K43" s="101">
        <v>14782748</v>
      </c>
    </row>
    <row r="44" spans="1:11" ht="12.75">
      <c r="A44" s="225" t="s">
        <v>108</v>
      </c>
      <c r="B44" s="225"/>
      <c r="C44" s="225"/>
      <c r="D44" s="225"/>
      <c r="E44" s="225"/>
      <c r="F44" s="225"/>
      <c r="G44" s="225"/>
      <c r="H44" s="225"/>
      <c r="I44" s="132">
        <v>37</v>
      </c>
      <c r="J44" s="96">
        <v>3416655</v>
      </c>
      <c r="K44" s="101">
        <v>1112161</v>
      </c>
    </row>
    <row r="45" spans="1:11" ht="12.75">
      <c r="A45" s="225" t="s">
        <v>77</v>
      </c>
      <c r="B45" s="225"/>
      <c r="C45" s="225"/>
      <c r="D45" s="225"/>
      <c r="E45" s="225"/>
      <c r="F45" s="225"/>
      <c r="G45" s="225"/>
      <c r="H45" s="225"/>
      <c r="I45" s="132">
        <v>38</v>
      </c>
      <c r="J45" s="96">
        <v>23482388</v>
      </c>
      <c r="K45" s="101">
        <v>12466999</v>
      </c>
    </row>
    <row r="46" spans="1:11" ht="12.75">
      <c r="A46" s="225" t="s">
        <v>78</v>
      </c>
      <c r="B46" s="225"/>
      <c r="C46" s="225"/>
      <c r="D46" s="225"/>
      <c r="E46" s="225"/>
      <c r="F46" s="225"/>
      <c r="G46" s="225"/>
      <c r="H46" s="225"/>
      <c r="I46" s="132">
        <v>39</v>
      </c>
      <c r="J46" s="96">
        <v>30631843</v>
      </c>
      <c r="K46" s="101">
        <v>15443736.650923999</v>
      </c>
    </row>
    <row r="47" spans="1:11" ht="12.75">
      <c r="A47" s="225" t="s">
        <v>79</v>
      </c>
      <c r="B47" s="225"/>
      <c r="C47" s="225"/>
      <c r="D47" s="225"/>
      <c r="E47" s="225"/>
      <c r="F47" s="225"/>
      <c r="G47" s="225"/>
      <c r="H47" s="225"/>
      <c r="I47" s="132">
        <v>40</v>
      </c>
      <c r="J47" s="96">
        <v>449634</v>
      </c>
      <c r="K47" s="101">
        <v>534260.286792</v>
      </c>
    </row>
    <row r="48" spans="1:11" ht="12.75">
      <c r="A48" s="225" t="s">
        <v>80</v>
      </c>
      <c r="B48" s="225"/>
      <c r="C48" s="225"/>
      <c r="D48" s="225"/>
      <c r="E48" s="225"/>
      <c r="F48" s="225"/>
      <c r="G48" s="225"/>
      <c r="H48" s="225"/>
      <c r="I48" s="132">
        <v>41</v>
      </c>
      <c r="J48" s="96">
        <v>0</v>
      </c>
      <c r="K48" s="101"/>
    </row>
    <row r="49" spans="1:11" ht="12.75">
      <c r="A49" s="225" t="s">
        <v>81</v>
      </c>
      <c r="B49" s="225"/>
      <c r="C49" s="225"/>
      <c r="D49" s="225"/>
      <c r="E49" s="225"/>
      <c r="F49" s="225"/>
      <c r="G49" s="225"/>
      <c r="H49" s="225"/>
      <c r="I49" s="132">
        <v>42</v>
      </c>
      <c r="J49" s="101"/>
      <c r="K49" s="101"/>
    </row>
    <row r="50" spans="1:11" ht="12.75">
      <c r="A50" s="225" t="s">
        <v>93</v>
      </c>
      <c r="B50" s="225"/>
      <c r="C50" s="225"/>
      <c r="D50" s="225"/>
      <c r="E50" s="225"/>
      <c r="F50" s="225"/>
      <c r="G50" s="225"/>
      <c r="H50" s="225"/>
      <c r="I50" s="132">
        <v>43</v>
      </c>
      <c r="J50" s="133">
        <f>SUM(J51:J56)</f>
        <v>40069367</v>
      </c>
      <c r="K50" s="133">
        <f>SUM(K51:K56)</f>
        <v>40675077.83856408</v>
      </c>
    </row>
    <row r="51" spans="1:11" ht="12.75">
      <c r="A51" s="225" t="s">
        <v>171</v>
      </c>
      <c r="B51" s="225"/>
      <c r="C51" s="225"/>
      <c r="D51" s="225"/>
      <c r="E51" s="225"/>
      <c r="F51" s="225"/>
      <c r="G51" s="225"/>
      <c r="H51" s="225"/>
      <c r="I51" s="132">
        <v>44</v>
      </c>
      <c r="J51" s="96"/>
      <c r="K51" s="101"/>
    </row>
    <row r="52" spans="1:11" ht="12.75">
      <c r="A52" s="225" t="s">
        <v>172</v>
      </c>
      <c r="B52" s="225"/>
      <c r="C52" s="225"/>
      <c r="D52" s="225"/>
      <c r="E52" s="225"/>
      <c r="F52" s="225"/>
      <c r="G52" s="225"/>
      <c r="H52" s="225"/>
      <c r="I52" s="132">
        <v>45</v>
      </c>
      <c r="J52" s="96">
        <v>26483372</v>
      </c>
      <c r="K52" s="101">
        <v>21927121</v>
      </c>
    </row>
    <row r="53" spans="1:11" ht="12.75">
      <c r="A53" s="225" t="s">
        <v>173</v>
      </c>
      <c r="B53" s="225"/>
      <c r="C53" s="225"/>
      <c r="D53" s="225"/>
      <c r="E53" s="225"/>
      <c r="F53" s="225"/>
      <c r="G53" s="225"/>
      <c r="H53" s="225"/>
      <c r="I53" s="132">
        <v>46</v>
      </c>
      <c r="J53" s="96"/>
      <c r="K53" s="101"/>
    </row>
    <row r="54" spans="1:11" ht="12.75">
      <c r="A54" s="225" t="s">
        <v>174</v>
      </c>
      <c r="B54" s="225"/>
      <c r="C54" s="225"/>
      <c r="D54" s="225"/>
      <c r="E54" s="225"/>
      <c r="F54" s="225"/>
      <c r="G54" s="225"/>
      <c r="H54" s="225"/>
      <c r="I54" s="132">
        <v>47</v>
      </c>
      <c r="J54" s="96">
        <v>558491</v>
      </c>
      <c r="K54" s="101">
        <v>175158.093904</v>
      </c>
    </row>
    <row r="55" spans="1:11" ht="12.75">
      <c r="A55" s="225" t="s">
        <v>5</v>
      </c>
      <c r="B55" s="225"/>
      <c r="C55" s="225"/>
      <c r="D55" s="225"/>
      <c r="E55" s="225"/>
      <c r="F55" s="225"/>
      <c r="G55" s="225"/>
      <c r="H55" s="225"/>
      <c r="I55" s="132">
        <v>48</v>
      </c>
      <c r="J55" s="96">
        <v>12497085</v>
      </c>
      <c r="K55" s="101">
        <v>17899924.74466008</v>
      </c>
    </row>
    <row r="56" spans="1:11" ht="12.75">
      <c r="A56" s="225" t="s">
        <v>6</v>
      </c>
      <c r="B56" s="225"/>
      <c r="C56" s="225"/>
      <c r="D56" s="225"/>
      <c r="E56" s="225"/>
      <c r="F56" s="225"/>
      <c r="G56" s="225"/>
      <c r="H56" s="225"/>
      <c r="I56" s="132">
        <v>49</v>
      </c>
      <c r="J56" s="96">
        <v>530419</v>
      </c>
      <c r="K56" s="101">
        <v>672874</v>
      </c>
    </row>
    <row r="57" spans="1:11" ht="12.75">
      <c r="A57" s="225" t="s">
        <v>94</v>
      </c>
      <c r="B57" s="225"/>
      <c r="C57" s="225"/>
      <c r="D57" s="225"/>
      <c r="E57" s="225"/>
      <c r="F57" s="225"/>
      <c r="G57" s="225"/>
      <c r="H57" s="225"/>
      <c r="I57" s="132">
        <v>50</v>
      </c>
      <c r="J57" s="133">
        <f>SUM(J58:J64)</f>
        <v>9298507</v>
      </c>
      <c r="K57" s="133">
        <f>SUM(K58:K64)</f>
        <v>2729327</v>
      </c>
    </row>
    <row r="58" spans="1:11" ht="12.75">
      <c r="A58" s="225" t="s">
        <v>67</v>
      </c>
      <c r="B58" s="225"/>
      <c r="C58" s="225"/>
      <c r="D58" s="225"/>
      <c r="E58" s="225"/>
      <c r="F58" s="225"/>
      <c r="G58" s="225"/>
      <c r="H58" s="225"/>
      <c r="I58" s="132">
        <v>51</v>
      </c>
      <c r="J58" s="95"/>
      <c r="K58" s="101"/>
    </row>
    <row r="59" spans="1:11" ht="12.75">
      <c r="A59" s="225" t="s">
        <v>68</v>
      </c>
      <c r="B59" s="225"/>
      <c r="C59" s="225"/>
      <c r="D59" s="225"/>
      <c r="E59" s="225"/>
      <c r="F59" s="225"/>
      <c r="G59" s="225"/>
      <c r="H59" s="225"/>
      <c r="I59" s="132">
        <v>52</v>
      </c>
      <c r="J59" s="95"/>
      <c r="K59" s="101"/>
    </row>
    <row r="60" spans="1:11" ht="12.75">
      <c r="A60" s="225" t="s">
        <v>213</v>
      </c>
      <c r="B60" s="225"/>
      <c r="C60" s="225"/>
      <c r="D60" s="225"/>
      <c r="E60" s="225"/>
      <c r="F60" s="225"/>
      <c r="G60" s="225"/>
      <c r="H60" s="225"/>
      <c r="I60" s="132">
        <v>53</v>
      </c>
      <c r="J60" s="95"/>
      <c r="K60" s="101"/>
    </row>
    <row r="61" spans="1:11" ht="12.75">
      <c r="A61" s="225" t="s">
        <v>74</v>
      </c>
      <c r="B61" s="225"/>
      <c r="C61" s="225"/>
      <c r="D61" s="225"/>
      <c r="E61" s="225"/>
      <c r="F61" s="225"/>
      <c r="G61" s="225"/>
      <c r="H61" s="225"/>
      <c r="I61" s="132">
        <v>54</v>
      </c>
      <c r="J61" s="96">
        <v>1978131</v>
      </c>
      <c r="K61" s="101">
        <v>1099112</v>
      </c>
    </row>
    <row r="62" spans="1:11" ht="12.75">
      <c r="A62" s="225" t="s">
        <v>75</v>
      </c>
      <c r="B62" s="225"/>
      <c r="C62" s="225"/>
      <c r="D62" s="225"/>
      <c r="E62" s="225"/>
      <c r="F62" s="225"/>
      <c r="G62" s="225"/>
      <c r="H62" s="225"/>
      <c r="I62" s="132">
        <v>55</v>
      </c>
      <c r="J62" s="95">
        <v>7320376</v>
      </c>
      <c r="K62" s="101">
        <v>1630215</v>
      </c>
    </row>
    <row r="63" spans="1:11" ht="12.75">
      <c r="A63" s="225" t="s">
        <v>76</v>
      </c>
      <c r="B63" s="225"/>
      <c r="C63" s="225"/>
      <c r="D63" s="225"/>
      <c r="E63" s="225"/>
      <c r="F63" s="225"/>
      <c r="G63" s="225"/>
      <c r="H63" s="225"/>
      <c r="I63" s="132">
        <v>56</v>
      </c>
      <c r="J63" s="95"/>
      <c r="K63" s="101"/>
    </row>
    <row r="64" spans="1:11" ht="12.75">
      <c r="A64" s="225" t="s">
        <v>40</v>
      </c>
      <c r="B64" s="225"/>
      <c r="C64" s="225"/>
      <c r="D64" s="225"/>
      <c r="E64" s="225"/>
      <c r="F64" s="225"/>
      <c r="G64" s="225"/>
      <c r="H64" s="225"/>
      <c r="I64" s="132">
        <v>57</v>
      </c>
      <c r="J64" s="96"/>
      <c r="K64" s="101"/>
    </row>
    <row r="65" spans="1:11" ht="12.75">
      <c r="A65" s="225" t="s">
        <v>178</v>
      </c>
      <c r="B65" s="225"/>
      <c r="C65" s="225"/>
      <c r="D65" s="225"/>
      <c r="E65" s="225"/>
      <c r="F65" s="225"/>
      <c r="G65" s="225"/>
      <c r="H65" s="225"/>
      <c r="I65" s="132">
        <v>58</v>
      </c>
      <c r="J65" s="98">
        <v>1932074</v>
      </c>
      <c r="K65" s="101">
        <v>5123781</v>
      </c>
    </row>
    <row r="66" spans="1:11" ht="12.75">
      <c r="A66" s="213" t="s">
        <v>47</v>
      </c>
      <c r="B66" s="213"/>
      <c r="C66" s="213"/>
      <c r="D66" s="213"/>
      <c r="E66" s="213"/>
      <c r="F66" s="213"/>
      <c r="G66" s="213"/>
      <c r="H66" s="213"/>
      <c r="I66" s="132">
        <v>59</v>
      </c>
      <c r="J66" s="95">
        <v>445538</v>
      </c>
      <c r="K66" s="101">
        <v>1727943</v>
      </c>
    </row>
    <row r="67" spans="1:11" ht="12.75">
      <c r="A67" s="213" t="s">
        <v>212</v>
      </c>
      <c r="B67" s="213"/>
      <c r="C67" s="213"/>
      <c r="D67" s="213"/>
      <c r="E67" s="213"/>
      <c r="F67" s="213"/>
      <c r="G67" s="213"/>
      <c r="H67" s="213"/>
      <c r="I67" s="132">
        <v>60</v>
      </c>
      <c r="J67" s="133">
        <f>J8+J9+J41+J66</f>
        <v>948721268</v>
      </c>
      <c r="K67" s="133">
        <f>K8+K9+K41+K66</f>
        <v>876374767.0085245</v>
      </c>
    </row>
    <row r="68" spans="1:11" ht="12.75">
      <c r="A68" s="213" t="s">
        <v>82</v>
      </c>
      <c r="B68" s="213"/>
      <c r="C68" s="213"/>
      <c r="D68" s="213"/>
      <c r="E68" s="213"/>
      <c r="F68" s="213"/>
      <c r="G68" s="213"/>
      <c r="H68" s="213"/>
      <c r="I68" s="132">
        <v>61</v>
      </c>
      <c r="J68" s="95">
        <v>21171005</v>
      </c>
      <c r="K68" s="101">
        <v>16125523</v>
      </c>
    </row>
    <row r="69" spans="1:11" ht="12.75">
      <c r="A69" s="214" t="s">
        <v>49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8"/>
    </row>
    <row r="70" spans="1:11" ht="12.75">
      <c r="A70" s="213" t="s">
        <v>165</v>
      </c>
      <c r="B70" s="213"/>
      <c r="C70" s="213"/>
      <c r="D70" s="213"/>
      <c r="E70" s="213"/>
      <c r="F70" s="213"/>
      <c r="G70" s="213"/>
      <c r="H70" s="213"/>
      <c r="I70" s="132">
        <v>62</v>
      </c>
      <c r="J70" s="133">
        <f>J71+J72+J73+J79+J80+J83+J86</f>
        <v>316703078</v>
      </c>
      <c r="K70" s="133">
        <f>K71+K72+K73+K79+K80+K83+K86</f>
        <v>181976069</v>
      </c>
    </row>
    <row r="71" spans="1:11" ht="12.75">
      <c r="A71" s="225" t="s">
        <v>121</v>
      </c>
      <c r="B71" s="225"/>
      <c r="C71" s="225"/>
      <c r="D71" s="225"/>
      <c r="E71" s="225"/>
      <c r="F71" s="225"/>
      <c r="G71" s="225"/>
      <c r="H71" s="225"/>
      <c r="I71" s="132">
        <v>63</v>
      </c>
      <c r="J71" s="99">
        <v>96040350</v>
      </c>
      <c r="K71" s="99">
        <v>96040350</v>
      </c>
    </row>
    <row r="72" spans="1:11" ht="12.75">
      <c r="A72" s="225" t="s">
        <v>122</v>
      </c>
      <c r="B72" s="225"/>
      <c r="C72" s="225"/>
      <c r="D72" s="225"/>
      <c r="E72" s="225"/>
      <c r="F72" s="225"/>
      <c r="G72" s="225"/>
      <c r="H72" s="225"/>
      <c r="I72" s="132">
        <v>64</v>
      </c>
      <c r="J72" s="99">
        <v>17748231</v>
      </c>
      <c r="K72" s="101"/>
    </row>
    <row r="73" spans="1:11" ht="12.75">
      <c r="A73" s="225" t="s">
        <v>123</v>
      </c>
      <c r="B73" s="225"/>
      <c r="C73" s="225"/>
      <c r="D73" s="225"/>
      <c r="E73" s="225"/>
      <c r="F73" s="225"/>
      <c r="G73" s="225"/>
      <c r="H73" s="225"/>
      <c r="I73" s="132">
        <v>65</v>
      </c>
      <c r="J73" s="133">
        <f>J74+J75-J76+J77+J78</f>
        <v>246700</v>
      </c>
      <c r="K73" s="133">
        <f>K74+K75-K76+K77+K78</f>
        <v>475381</v>
      </c>
    </row>
    <row r="74" spans="1:11" ht="12.75">
      <c r="A74" s="225" t="s">
        <v>124</v>
      </c>
      <c r="B74" s="225"/>
      <c r="C74" s="225"/>
      <c r="D74" s="225"/>
      <c r="E74" s="225"/>
      <c r="F74" s="225"/>
      <c r="G74" s="225"/>
      <c r="H74" s="225"/>
      <c r="I74" s="132">
        <v>66</v>
      </c>
      <c r="J74" s="95"/>
      <c r="K74" s="101"/>
    </row>
    <row r="75" spans="1:11" ht="12.75">
      <c r="A75" s="225" t="s">
        <v>125</v>
      </c>
      <c r="B75" s="225"/>
      <c r="C75" s="225"/>
      <c r="D75" s="225"/>
      <c r="E75" s="225"/>
      <c r="F75" s="225"/>
      <c r="G75" s="225"/>
      <c r="H75" s="225"/>
      <c r="I75" s="132">
        <v>67</v>
      </c>
      <c r="J75" s="95">
        <v>9182650</v>
      </c>
      <c r="K75" s="95">
        <v>9182650</v>
      </c>
    </row>
    <row r="76" spans="1:11" ht="12.75">
      <c r="A76" s="225" t="s">
        <v>113</v>
      </c>
      <c r="B76" s="225"/>
      <c r="C76" s="225"/>
      <c r="D76" s="225"/>
      <c r="E76" s="225"/>
      <c r="F76" s="225"/>
      <c r="G76" s="225"/>
      <c r="H76" s="225"/>
      <c r="I76" s="132">
        <v>68</v>
      </c>
      <c r="J76" s="95">
        <v>9182650</v>
      </c>
      <c r="K76" s="95">
        <v>9182650</v>
      </c>
    </row>
    <row r="77" spans="1:11" ht="12.75">
      <c r="A77" s="225" t="s">
        <v>114</v>
      </c>
      <c r="B77" s="225"/>
      <c r="C77" s="225"/>
      <c r="D77" s="225"/>
      <c r="E77" s="225"/>
      <c r="F77" s="225"/>
      <c r="G77" s="225"/>
      <c r="H77" s="225"/>
      <c r="I77" s="132">
        <v>69</v>
      </c>
      <c r="J77" s="95"/>
      <c r="K77" s="101"/>
    </row>
    <row r="78" spans="1:11" ht="12.75">
      <c r="A78" s="225" t="s">
        <v>115</v>
      </c>
      <c r="B78" s="225"/>
      <c r="C78" s="225"/>
      <c r="D78" s="225"/>
      <c r="E78" s="225"/>
      <c r="F78" s="225"/>
      <c r="G78" s="225"/>
      <c r="H78" s="225"/>
      <c r="I78" s="132">
        <v>70</v>
      </c>
      <c r="J78" s="100">
        <v>246700</v>
      </c>
      <c r="K78" s="101">
        <v>475381</v>
      </c>
    </row>
    <row r="79" spans="1:11" ht="12.75">
      <c r="A79" s="225" t="s">
        <v>116</v>
      </c>
      <c r="B79" s="225"/>
      <c r="C79" s="225"/>
      <c r="D79" s="225"/>
      <c r="E79" s="225"/>
      <c r="F79" s="225"/>
      <c r="G79" s="225"/>
      <c r="H79" s="225"/>
      <c r="I79" s="132">
        <v>71</v>
      </c>
      <c r="J79" s="99">
        <v>278255370</v>
      </c>
      <c r="K79" s="101">
        <v>273081818</v>
      </c>
    </row>
    <row r="80" spans="1:11" ht="12.75">
      <c r="A80" s="225" t="s">
        <v>209</v>
      </c>
      <c r="B80" s="225"/>
      <c r="C80" s="225"/>
      <c r="D80" s="225"/>
      <c r="E80" s="225"/>
      <c r="F80" s="225"/>
      <c r="G80" s="225"/>
      <c r="H80" s="225"/>
      <c r="I80" s="132">
        <v>72</v>
      </c>
      <c r="J80" s="133">
        <f>J81-J82</f>
        <v>-4906751</v>
      </c>
      <c r="K80" s="133">
        <f>K81-K82</f>
        <v>-45942412</v>
      </c>
    </row>
    <row r="81" spans="1:11" ht="12.75">
      <c r="A81" s="226" t="s">
        <v>142</v>
      </c>
      <c r="B81" s="226"/>
      <c r="C81" s="226"/>
      <c r="D81" s="226"/>
      <c r="E81" s="226"/>
      <c r="F81" s="226"/>
      <c r="G81" s="226"/>
      <c r="H81" s="226"/>
      <c r="I81" s="132">
        <v>73</v>
      </c>
      <c r="J81" s="101"/>
      <c r="K81" s="101"/>
    </row>
    <row r="82" spans="1:11" ht="12.75">
      <c r="A82" s="226" t="s">
        <v>143</v>
      </c>
      <c r="B82" s="226"/>
      <c r="C82" s="226"/>
      <c r="D82" s="226"/>
      <c r="E82" s="226"/>
      <c r="F82" s="226"/>
      <c r="G82" s="226"/>
      <c r="H82" s="226"/>
      <c r="I82" s="132">
        <v>74</v>
      </c>
      <c r="J82" s="101">
        <v>4906751</v>
      </c>
      <c r="K82" s="101">
        <v>45942412</v>
      </c>
    </row>
    <row r="83" spans="1:11" ht="12.75">
      <c r="A83" s="225" t="s">
        <v>210</v>
      </c>
      <c r="B83" s="225"/>
      <c r="C83" s="225"/>
      <c r="D83" s="225"/>
      <c r="E83" s="225"/>
      <c r="F83" s="225"/>
      <c r="G83" s="225"/>
      <c r="H83" s="225"/>
      <c r="I83" s="132">
        <v>75</v>
      </c>
      <c r="J83" s="133">
        <f>J84-J85</f>
        <v>-70680822</v>
      </c>
      <c r="K83" s="133">
        <f>K84-K85</f>
        <v>-141679068</v>
      </c>
    </row>
    <row r="84" spans="1:11" ht="12.75">
      <c r="A84" s="226" t="s">
        <v>144</v>
      </c>
      <c r="B84" s="226"/>
      <c r="C84" s="226"/>
      <c r="D84" s="226"/>
      <c r="E84" s="226"/>
      <c r="F84" s="226"/>
      <c r="G84" s="226"/>
      <c r="H84" s="226"/>
      <c r="I84" s="132">
        <v>76</v>
      </c>
      <c r="J84" s="101"/>
      <c r="K84" s="101"/>
    </row>
    <row r="85" spans="1:11" ht="12.75">
      <c r="A85" s="226" t="s">
        <v>145</v>
      </c>
      <c r="B85" s="226"/>
      <c r="C85" s="226"/>
      <c r="D85" s="226"/>
      <c r="E85" s="226"/>
      <c r="F85" s="226"/>
      <c r="G85" s="226"/>
      <c r="H85" s="226"/>
      <c r="I85" s="132">
        <v>77</v>
      </c>
      <c r="J85" s="100">
        <v>70680822</v>
      </c>
      <c r="K85" s="101">
        <v>141679068</v>
      </c>
    </row>
    <row r="86" spans="1:11" ht="12.75">
      <c r="A86" s="225" t="s">
        <v>146</v>
      </c>
      <c r="B86" s="225"/>
      <c r="C86" s="225"/>
      <c r="D86" s="225"/>
      <c r="E86" s="225"/>
      <c r="F86" s="225"/>
      <c r="G86" s="225"/>
      <c r="H86" s="225"/>
      <c r="I86" s="132">
        <v>78</v>
      </c>
      <c r="J86" s="101"/>
      <c r="K86" s="101"/>
    </row>
    <row r="87" spans="1:11" ht="12.75">
      <c r="A87" s="213" t="s">
        <v>13</v>
      </c>
      <c r="B87" s="213"/>
      <c r="C87" s="213"/>
      <c r="D87" s="213"/>
      <c r="E87" s="213"/>
      <c r="F87" s="213"/>
      <c r="G87" s="213"/>
      <c r="H87" s="213"/>
      <c r="I87" s="132">
        <v>79</v>
      </c>
      <c r="J87" s="133">
        <f>SUM(J88:J90)</f>
        <v>239775</v>
      </c>
      <c r="K87" s="133">
        <f>SUM(K88:K90)</f>
        <v>86622</v>
      </c>
    </row>
    <row r="88" spans="1:11" ht="12.75">
      <c r="A88" s="225" t="s">
        <v>109</v>
      </c>
      <c r="B88" s="225"/>
      <c r="C88" s="225"/>
      <c r="D88" s="225"/>
      <c r="E88" s="225"/>
      <c r="F88" s="225"/>
      <c r="G88" s="225"/>
      <c r="H88" s="225"/>
      <c r="I88" s="132">
        <v>80</v>
      </c>
      <c r="J88" s="101"/>
      <c r="K88" s="101"/>
    </row>
    <row r="89" spans="1:11" ht="12.75">
      <c r="A89" s="225" t="s">
        <v>110</v>
      </c>
      <c r="B89" s="225"/>
      <c r="C89" s="225"/>
      <c r="D89" s="225"/>
      <c r="E89" s="225"/>
      <c r="F89" s="225"/>
      <c r="G89" s="225"/>
      <c r="H89" s="225"/>
      <c r="I89" s="132">
        <v>81</v>
      </c>
      <c r="J89" s="101"/>
      <c r="K89" s="101"/>
    </row>
    <row r="90" spans="1:11" ht="12.75">
      <c r="A90" s="225" t="s">
        <v>111</v>
      </c>
      <c r="B90" s="225"/>
      <c r="C90" s="225"/>
      <c r="D90" s="225"/>
      <c r="E90" s="225"/>
      <c r="F90" s="225"/>
      <c r="G90" s="225"/>
      <c r="H90" s="225"/>
      <c r="I90" s="132">
        <v>82</v>
      </c>
      <c r="J90" s="100">
        <v>239775</v>
      </c>
      <c r="K90" s="101">
        <v>86622</v>
      </c>
    </row>
    <row r="91" spans="1:11" ht="12.75">
      <c r="A91" s="213" t="s">
        <v>14</v>
      </c>
      <c r="B91" s="213"/>
      <c r="C91" s="213"/>
      <c r="D91" s="213"/>
      <c r="E91" s="213"/>
      <c r="F91" s="213"/>
      <c r="G91" s="213"/>
      <c r="H91" s="213"/>
      <c r="I91" s="132">
        <v>83</v>
      </c>
      <c r="J91" s="133">
        <f>SUM(J92:J100)</f>
        <v>204431050</v>
      </c>
      <c r="K91" s="133">
        <f>SUM(K92:K100)</f>
        <v>174631076</v>
      </c>
    </row>
    <row r="92" spans="1:11" ht="12.75">
      <c r="A92" s="225" t="s">
        <v>112</v>
      </c>
      <c r="B92" s="225"/>
      <c r="C92" s="225"/>
      <c r="D92" s="225"/>
      <c r="E92" s="225"/>
      <c r="F92" s="225"/>
      <c r="G92" s="225"/>
      <c r="H92" s="225"/>
      <c r="I92" s="132">
        <v>84</v>
      </c>
      <c r="J92" s="95"/>
      <c r="K92" s="101"/>
    </row>
    <row r="93" spans="1:11" ht="12.75">
      <c r="A93" s="225" t="s">
        <v>214</v>
      </c>
      <c r="B93" s="225"/>
      <c r="C93" s="225"/>
      <c r="D93" s="225"/>
      <c r="E93" s="225"/>
      <c r="F93" s="225"/>
      <c r="G93" s="225"/>
      <c r="H93" s="225"/>
      <c r="I93" s="132">
        <v>85</v>
      </c>
      <c r="J93" s="101">
        <v>4802795</v>
      </c>
      <c r="K93" s="101">
        <v>3388461</v>
      </c>
    </row>
    <row r="94" spans="1:11" ht="12.75">
      <c r="A94" s="225" t="s">
        <v>0</v>
      </c>
      <c r="B94" s="225"/>
      <c r="C94" s="225"/>
      <c r="D94" s="225"/>
      <c r="E94" s="225"/>
      <c r="F94" s="225"/>
      <c r="G94" s="225"/>
      <c r="H94" s="225"/>
      <c r="I94" s="132">
        <v>86</v>
      </c>
      <c r="J94" s="100">
        <v>130064412</v>
      </c>
      <c r="K94" s="101">
        <v>102895660</v>
      </c>
    </row>
    <row r="95" spans="1:11" ht="12.75">
      <c r="A95" s="225" t="s">
        <v>215</v>
      </c>
      <c r="B95" s="225"/>
      <c r="C95" s="225"/>
      <c r="D95" s="225"/>
      <c r="E95" s="225"/>
      <c r="F95" s="225"/>
      <c r="G95" s="225"/>
      <c r="H95" s="225"/>
      <c r="I95" s="132">
        <v>87</v>
      </c>
      <c r="J95" s="100"/>
      <c r="K95" s="101"/>
    </row>
    <row r="96" spans="1:11" ht="12.75">
      <c r="A96" s="225" t="s">
        <v>216</v>
      </c>
      <c r="B96" s="225"/>
      <c r="C96" s="225"/>
      <c r="D96" s="225"/>
      <c r="E96" s="225"/>
      <c r="F96" s="225"/>
      <c r="G96" s="225"/>
      <c r="H96" s="225"/>
      <c r="I96" s="132">
        <v>88</v>
      </c>
      <c r="J96" s="100"/>
      <c r="K96" s="101">
        <v>76500</v>
      </c>
    </row>
    <row r="97" spans="1:11" ht="12.75">
      <c r="A97" s="225" t="s">
        <v>217</v>
      </c>
      <c r="B97" s="225"/>
      <c r="C97" s="225"/>
      <c r="D97" s="225"/>
      <c r="E97" s="225"/>
      <c r="F97" s="225"/>
      <c r="G97" s="225"/>
      <c r="H97" s="225"/>
      <c r="I97" s="132">
        <v>89</v>
      </c>
      <c r="J97" s="102"/>
      <c r="K97" s="101"/>
    </row>
    <row r="98" spans="1:11" ht="12.75">
      <c r="A98" s="225" t="s">
        <v>85</v>
      </c>
      <c r="B98" s="225"/>
      <c r="C98" s="225"/>
      <c r="D98" s="225"/>
      <c r="E98" s="225"/>
      <c r="F98" s="225"/>
      <c r="G98" s="225"/>
      <c r="H98" s="225"/>
      <c r="I98" s="132">
        <v>90</v>
      </c>
      <c r="J98" s="102"/>
      <c r="K98" s="101"/>
    </row>
    <row r="99" spans="1:11" ht="12.75">
      <c r="A99" s="225" t="s">
        <v>83</v>
      </c>
      <c r="B99" s="225"/>
      <c r="C99" s="225"/>
      <c r="D99" s="225"/>
      <c r="E99" s="225"/>
      <c r="F99" s="225"/>
      <c r="G99" s="225"/>
      <c r="H99" s="225"/>
      <c r="I99" s="132">
        <v>91</v>
      </c>
      <c r="J99" s="99"/>
      <c r="K99" s="101"/>
    </row>
    <row r="100" spans="1:11" ht="12.75">
      <c r="A100" s="225" t="s">
        <v>84</v>
      </c>
      <c r="B100" s="225"/>
      <c r="C100" s="225"/>
      <c r="D100" s="225"/>
      <c r="E100" s="225"/>
      <c r="F100" s="225"/>
      <c r="G100" s="225"/>
      <c r="H100" s="225"/>
      <c r="I100" s="132">
        <v>92</v>
      </c>
      <c r="J100" s="99">
        <v>69563843</v>
      </c>
      <c r="K100" s="101">
        <v>68270455</v>
      </c>
    </row>
    <row r="101" spans="1:11" ht="12.75">
      <c r="A101" s="213" t="s">
        <v>15</v>
      </c>
      <c r="B101" s="213"/>
      <c r="C101" s="213"/>
      <c r="D101" s="213"/>
      <c r="E101" s="213"/>
      <c r="F101" s="213"/>
      <c r="G101" s="213"/>
      <c r="H101" s="213"/>
      <c r="I101" s="132">
        <v>93</v>
      </c>
      <c r="J101" s="133">
        <f>SUM(J102:J113)</f>
        <v>426721970</v>
      </c>
      <c r="K101" s="133">
        <f>SUM(K102:K113)</f>
        <v>518792298</v>
      </c>
    </row>
    <row r="102" spans="1:11" ht="12.75">
      <c r="A102" s="225" t="s">
        <v>112</v>
      </c>
      <c r="B102" s="225"/>
      <c r="C102" s="225"/>
      <c r="D102" s="225"/>
      <c r="E102" s="225"/>
      <c r="F102" s="225"/>
      <c r="G102" s="225"/>
      <c r="H102" s="225"/>
      <c r="I102" s="132">
        <v>94</v>
      </c>
      <c r="J102" s="95">
        <v>17320</v>
      </c>
      <c r="K102" s="101">
        <v>17714</v>
      </c>
    </row>
    <row r="103" spans="1:11" ht="12.75">
      <c r="A103" s="225" t="s">
        <v>214</v>
      </c>
      <c r="B103" s="225"/>
      <c r="C103" s="225"/>
      <c r="D103" s="225"/>
      <c r="E103" s="225"/>
      <c r="F103" s="225"/>
      <c r="G103" s="225"/>
      <c r="H103" s="225"/>
      <c r="I103" s="132">
        <v>95</v>
      </c>
      <c r="J103" s="100">
        <v>6414281</v>
      </c>
      <c r="K103" s="101">
        <v>6896145</v>
      </c>
    </row>
    <row r="104" spans="1:11" ht="12.75">
      <c r="A104" s="225" t="s">
        <v>0</v>
      </c>
      <c r="B104" s="225"/>
      <c r="C104" s="225"/>
      <c r="D104" s="225"/>
      <c r="E104" s="225"/>
      <c r="F104" s="225"/>
      <c r="G104" s="225"/>
      <c r="H104" s="225"/>
      <c r="I104" s="132">
        <v>96</v>
      </c>
      <c r="J104" s="100">
        <v>158923445</v>
      </c>
      <c r="K104" s="101">
        <v>181130167</v>
      </c>
    </row>
    <row r="105" spans="1:11" ht="12.75">
      <c r="A105" s="225" t="s">
        <v>215</v>
      </c>
      <c r="B105" s="225"/>
      <c r="C105" s="225"/>
      <c r="D105" s="225"/>
      <c r="E105" s="225"/>
      <c r="F105" s="225"/>
      <c r="G105" s="225"/>
      <c r="H105" s="225"/>
      <c r="I105" s="132">
        <v>97</v>
      </c>
      <c r="J105" s="100">
        <v>1948936</v>
      </c>
      <c r="K105" s="101">
        <v>1920580</v>
      </c>
    </row>
    <row r="106" spans="1:11" ht="12.75">
      <c r="A106" s="225" t="s">
        <v>216</v>
      </c>
      <c r="B106" s="225"/>
      <c r="C106" s="225"/>
      <c r="D106" s="225"/>
      <c r="E106" s="225"/>
      <c r="F106" s="225"/>
      <c r="G106" s="225"/>
      <c r="H106" s="225"/>
      <c r="I106" s="132">
        <v>98</v>
      </c>
      <c r="J106" s="100">
        <v>102701466</v>
      </c>
      <c r="K106" s="101">
        <v>102563036</v>
      </c>
    </row>
    <row r="107" spans="1:11" ht="12.75">
      <c r="A107" s="225" t="s">
        <v>217</v>
      </c>
      <c r="B107" s="225"/>
      <c r="C107" s="225"/>
      <c r="D107" s="225"/>
      <c r="E107" s="225"/>
      <c r="F107" s="225"/>
      <c r="G107" s="225"/>
      <c r="H107" s="225"/>
      <c r="I107" s="132">
        <v>99</v>
      </c>
      <c r="J107" s="102"/>
      <c r="K107" s="101"/>
    </row>
    <row r="108" spans="1:11" ht="12.75">
      <c r="A108" s="225" t="s">
        <v>85</v>
      </c>
      <c r="B108" s="225"/>
      <c r="C108" s="225"/>
      <c r="D108" s="225"/>
      <c r="E108" s="225"/>
      <c r="F108" s="225"/>
      <c r="G108" s="225"/>
      <c r="H108" s="225"/>
      <c r="I108" s="132">
        <v>100</v>
      </c>
      <c r="J108" s="100"/>
      <c r="K108" s="101"/>
    </row>
    <row r="109" spans="1:11" ht="12.75">
      <c r="A109" s="225" t="s">
        <v>86</v>
      </c>
      <c r="B109" s="225"/>
      <c r="C109" s="225"/>
      <c r="D109" s="225"/>
      <c r="E109" s="225"/>
      <c r="F109" s="225"/>
      <c r="G109" s="225"/>
      <c r="H109" s="225"/>
      <c r="I109" s="132">
        <v>101</v>
      </c>
      <c r="J109" s="100">
        <v>11998383</v>
      </c>
      <c r="K109" s="101">
        <v>21494231</v>
      </c>
    </row>
    <row r="110" spans="1:11" ht="12.75">
      <c r="A110" s="225" t="s">
        <v>87</v>
      </c>
      <c r="B110" s="225"/>
      <c r="C110" s="225"/>
      <c r="D110" s="225"/>
      <c r="E110" s="225"/>
      <c r="F110" s="225"/>
      <c r="G110" s="225"/>
      <c r="H110" s="225"/>
      <c r="I110" s="132">
        <v>102</v>
      </c>
      <c r="J110" s="100">
        <v>136546089</v>
      </c>
      <c r="K110" s="101">
        <v>190212916</v>
      </c>
    </row>
    <row r="111" spans="1:11" ht="12.75">
      <c r="A111" s="225" t="s">
        <v>90</v>
      </c>
      <c r="B111" s="225"/>
      <c r="C111" s="225"/>
      <c r="D111" s="225"/>
      <c r="E111" s="225"/>
      <c r="F111" s="225"/>
      <c r="G111" s="225"/>
      <c r="H111" s="225"/>
      <c r="I111" s="132">
        <v>103</v>
      </c>
      <c r="J111" s="100"/>
      <c r="K111" s="101"/>
    </row>
    <row r="112" spans="1:11" ht="12.75">
      <c r="A112" s="225" t="s">
        <v>88</v>
      </c>
      <c r="B112" s="225"/>
      <c r="C112" s="225"/>
      <c r="D112" s="225"/>
      <c r="E112" s="225"/>
      <c r="F112" s="225"/>
      <c r="G112" s="225"/>
      <c r="H112" s="225"/>
      <c r="I112" s="132">
        <v>104</v>
      </c>
      <c r="J112" s="100"/>
      <c r="K112" s="101"/>
    </row>
    <row r="113" spans="1:11" ht="12.75">
      <c r="A113" s="225" t="s">
        <v>89</v>
      </c>
      <c r="B113" s="225"/>
      <c r="C113" s="225"/>
      <c r="D113" s="225"/>
      <c r="E113" s="225"/>
      <c r="F113" s="225"/>
      <c r="G113" s="225"/>
      <c r="H113" s="225"/>
      <c r="I113" s="132">
        <v>105</v>
      </c>
      <c r="J113" s="100">
        <v>8172050</v>
      </c>
      <c r="K113" s="101">
        <v>14557509</v>
      </c>
    </row>
    <row r="114" spans="1:11" ht="12.75">
      <c r="A114" s="213" t="s">
        <v>1</v>
      </c>
      <c r="B114" s="213"/>
      <c r="C114" s="213"/>
      <c r="D114" s="213"/>
      <c r="E114" s="213"/>
      <c r="F114" s="213"/>
      <c r="G114" s="213"/>
      <c r="H114" s="213"/>
      <c r="I114" s="132">
        <v>106</v>
      </c>
      <c r="J114" s="96">
        <v>625395</v>
      </c>
      <c r="K114" s="101">
        <v>888702</v>
      </c>
    </row>
    <row r="115" spans="1:11" ht="12.75">
      <c r="A115" s="213" t="s">
        <v>19</v>
      </c>
      <c r="B115" s="213"/>
      <c r="C115" s="213"/>
      <c r="D115" s="213"/>
      <c r="E115" s="213"/>
      <c r="F115" s="213"/>
      <c r="G115" s="213"/>
      <c r="H115" s="213"/>
      <c r="I115" s="132">
        <v>107</v>
      </c>
      <c r="J115" s="133">
        <f>J70+J87+J91+J101+J114</f>
        <v>948721268</v>
      </c>
      <c r="K115" s="133">
        <f>K70+K87+K91+K101+K114</f>
        <v>876374767</v>
      </c>
    </row>
    <row r="116" spans="1:11" ht="12.75">
      <c r="A116" s="213" t="s">
        <v>48</v>
      </c>
      <c r="B116" s="213"/>
      <c r="C116" s="213"/>
      <c r="D116" s="213"/>
      <c r="E116" s="213"/>
      <c r="F116" s="213"/>
      <c r="G116" s="213"/>
      <c r="H116" s="213"/>
      <c r="I116" s="132">
        <v>108</v>
      </c>
      <c r="J116" s="95">
        <v>21171005</v>
      </c>
      <c r="K116" s="101">
        <v>16125523</v>
      </c>
    </row>
    <row r="117" spans="1:11" ht="12.75">
      <c r="A117" s="214" t="s">
        <v>252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218" t="s">
        <v>159</v>
      </c>
      <c r="B118" s="219"/>
      <c r="C118" s="219"/>
      <c r="D118" s="219"/>
      <c r="E118" s="219"/>
      <c r="F118" s="219"/>
      <c r="G118" s="219"/>
      <c r="H118" s="219"/>
      <c r="I118" s="220"/>
      <c r="J118" s="220"/>
      <c r="K118" s="221"/>
    </row>
    <row r="119" spans="1:11" ht="12.75">
      <c r="A119" s="222" t="s">
        <v>3</v>
      </c>
      <c r="B119" s="223"/>
      <c r="C119" s="223"/>
      <c r="D119" s="223"/>
      <c r="E119" s="223"/>
      <c r="F119" s="223"/>
      <c r="G119" s="223"/>
      <c r="H119" s="224"/>
      <c r="I119" s="4">
        <v>109</v>
      </c>
      <c r="J119" s="97">
        <v>316703078</v>
      </c>
      <c r="K119" s="12">
        <v>181976069</v>
      </c>
    </row>
    <row r="120" spans="1:11" ht="12.75">
      <c r="A120" s="208" t="s">
        <v>4</v>
      </c>
      <c r="B120" s="209"/>
      <c r="C120" s="209"/>
      <c r="D120" s="209"/>
      <c r="E120" s="209"/>
      <c r="F120" s="209"/>
      <c r="G120" s="209"/>
      <c r="H120" s="210"/>
      <c r="I120" s="7">
        <v>110</v>
      </c>
      <c r="J120" s="13"/>
      <c r="K120" s="1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1" t="s">
        <v>91</v>
      </c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</row>
    <row r="123" spans="1:11" ht="12.75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86:K86 K119:K120 J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7:J68 J108:J116 J80:K85 J75:J78 K8:K68 K73:K78 J38:J39 J41:J57 J60:J65 J103:J106 J73 K87:K116 J87:J91 J93:J96 J101 J8:J36">
      <formula1>0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43">
      <selection activeCell="L53" sqref="L53"/>
    </sheetView>
  </sheetViews>
  <sheetFormatPr defaultColWidth="9.140625" defaultRowHeight="12.75"/>
  <cols>
    <col min="8" max="8" width="7.421875" style="0" customWidth="1"/>
    <col min="9" max="9" width="7.57421875" style="0" customWidth="1"/>
    <col min="10" max="10" width="9.8515625" style="0" customWidth="1"/>
    <col min="11" max="11" width="10.8515625" style="0" customWidth="1"/>
  </cols>
  <sheetData>
    <row r="1" spans="1:11" ht="12.75">
      <c r="A1" s="239" t="s">
        <v>132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 ht="12.75">
      <c r="A2" s="243" t="s">
        <v>323</v>
      </c>
      <c r="B2" s="244"/>
      <c r="C2" s="244"/>
      <c r="D2" s="244"/>
      <c r="E2" s="244"/>
      <c r="F2" s="244"/>
      <c r="G2" s="244"/>
      <c r="H2" s="244"/>
      <c r="I2" s="244"/>
      <c r="J2" s="244"/>
      <c r="K2" s="242"/>
    </row>
    <row r="3" spans="1:11" ht="12.75">
      <c r="A3" s="69"/>
      <c r="B3" s="70"/>
      <c r="C3" s="70"/>
      <c r="D3" s="70"/>
      <c r="E3" s="70"/>
      <c r="F3" s="70"/>
      <c r="G3" s="70"/>
      <c r="H3" s="70"/>
      <c r="I3" s="70"/>
      <c r="J3" s="70"/>
      <c r="K3" s="14"/>
    </row>
    <row r="4" spans="1:11" ht="12.75" customHeight="1">
      <c r="A4" s="229" t="s">
        <v>322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24" thickBot="1">
      <c r="A5" s="264" t="s">
        <v>50</v>
      </c>
      <c r="B5" s="264"/>
      <c r="C5" s="264"/>
      <c r="D5" s="264"/>
      <c r="E5" s="264"/>
      <c r="F5" s="264"/>
      <c r="G5" s="264"/>
      <c r="H5" s="264"/>
      <c r="I5" s="121" t="s">
        <v>253</v>
      </c>
      <c r="J5" s="123" t="s">
        <v>128</v>
      </c>
      <c r="K5" s="123" t="s">
        <v>129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125">
        <v>2</v>
      </c>
      <c r="J6" s="124">
        <v>3</v>
      </c>
      <c r="K6" s="124">
        <v>4</v>
      </c>
    </row>
    <row r="7" spans="1:11" ht="12.75">
      <c r="A7" s="218" t="s">
        <v>20</v>
      </c>
      <c r="B7" s="219"/>
      <c r="C7" s="219"/>
      <c r="D7" s="219"/>
      <c r="E7" s="219"/>
      <c r="F7" s="219"/>
      <c r="G7" s="219"/>
      <c r="H7" s="263"/>
      <c r="I7" s="6">
        <v>111</v>
      </c>
      <c r="J7" s="16">
        <f>SUM(J8:J9)</f>
        <v>347698221</v>
      </c>
      <c r="K7" s="16">
        <f>SUM(K8:K9)</f>
        <v>270851585</v>
      </c>
    </row>
    <row r="8" spans="1:11" ht="12.75">
      <c r="A8" s="252" t="s">
        <v>130</v>
      </c>
      <c r="B8" s="253"/>
      <c r="C8" s="253"/>
      <c r="D8" s="253"/>
      <c r="E8" s="253"/>
      <c r="F8" s="253"/>
      <c r="G8" s="253"/>
      <c r="H8" s="254"/>
      <c r="I8" s="4">
        <v>112</v>
      </c>
      <c r="J8" s="12">
        <v>319332947</v>
      </c>
      <c r="K8" s="12">
        <v>249190347</v>
      </c>
    </row>
    <row r="9" spans="1:11" ht="12.75">
      <c r="A9" s="252" t="s">
        <v>95</v>
      </c>
      <c r="B9" s="253"/>
      <c r="C9" s="253"/>
      <c r="D9" s="253"/>
      <c r="E9" s="253"/>
      <c r="F9" s="253"/>
      <c r="G9" s="253"/>
      <c r="H9" s="254"/>
      <c r="I9" s="4">
        <v>113</v>
      </c>
      <c r="J9" s="12">
        <v>28365274</v>
      </c>
      <c r="K9" s="12">
        <v>21661238</v>
      </c>
    </row>
    <row r="10" spans="1:11" ht="12.75">
      <c r="A10" s="252" t="s">
        <v>7</v>
      </c>
      <c r="B10" s="253"/>
      <c r="C10" s="253"/>
      <c r="D10" s="253"/>
      <c r="E10" s="253"/>
      <c r="F10" s="253"/>
      <c r="G10" s="253"/>
      <c r="H10" s="254"/>
      <c r="I10" s="4">
        <v>114</v>
      </c>
      <c r="J10" s="11">
        <f>J11+J12+J16+J20+J21+J22+J25+J26</f>
        <v>381047224</v>
      </c>
      <c r="K10" s="11">
        <f>K11+K12+K16+K20+K21+K22+K25+K26</f>
        <v>361198268</v>
      </c>
    </row>
    <row r="11" spans="1:11" ht="12.75">
      <c r="A11" s="252" t="s">
        <v>96</v>
      </c>
      <c r="B11" s="253"/>
      <c r="C11" s="253"/>
      <c r="D11" s="253"/>
      <c r="E11" s="253"/>
      <c r="F11" s="253"/>
      <c r="G11" s="253"/>
      <c r="H11" s="254"/>
      <c r="I11" s="4">
        <v>115</v>
      </c>
      <c r="J11" s="103">
        <v>6829921</v>
      </c>
      <c r="K11" s="12">
        <v>5326140</v>
      </c>
    </row>
    <row r="12" spans="1:11" ht="12.75">
      <c r="A12" s="252" t="s">
        <v>16</v>
      </c>
      <c r="B12" s="253"/>
      <c r="C12" s="253"/>
      <c r="D12" s="253"/>
      <c r="E12" s="253"/>
      <c r="F12" s="253"/>
      <c r="G12" s="253"/>
      <c r="H12" s="254"/>
      <c r="I12" s="4">
        <v>116</v>
      </c>
      <c r="J12" s="11">
        <f>SUM(J13:J15)</f>
        <v>191825024</v>
      </c>
      <c r="K12" s="11">
        <f>SUM(K13:K15)</f>
        <v>145881713</v>
      </c>
    </row>
    <row r="13" spans="1:11" ht="12.75">
      <c r="A13" s="222" t="s">
        <v>126</v>
      </c>
      <c r="B13" s="223"/>
      <c r="C13" s="223"/>
      <c r="D13" s="223"/>
      <c r="E13" s="223"/>
      <c r="F13" s="223"/>
      <c r="G13" s="223"/>
      <c r="H13" s="224"/>
      <c r="I13" s="4">
        <v>117</v>
      </c>
      <c r="J13" s="12">
        <v>68840040</v>
      </c>
      <c r="K13" s="12">
        <v>46720944</v>
      </c>
    </row>
    <row r="14" spans="1:11" ht="12.75">
      <c r="A14" s="222" t="s">
        <v>127</v>
      </c>
      <c r="B14" s="223"/>
      <c r="C14" s="223"/>
      <c r="D14" s="223"/>
      <c r="E14" s="223"/>
      <c r="F14" s="223"/>
      <c r="G14" s="223"/>
      <c r="H14" s="224"/>
      <c r="I14" s="4">
        <v>118</v>
      </c>
      <c r="J14" s="12">
        <v>87625732</v>
      </c>
      <c r="K14" s="12">
        <v>72618811</v>
      </c>
    </row>
    <row r="15" spans="1:11" ht="12.75">
      <c r="A15" s="222" t="s">
        <v>52</v>
      </c>
      <c r="B15" s="223"/>
      <c r="C15" s="223"/>
      <c r="D15" s="223"/>
      <c r="E15" s="223"/>
      <c r="F15" s="223"/>
      <c r="G15" s="223"/>
      <c r="H15" s="224"/>
      <c r="I15" s="4">
        <v>119</v>
      </c>
      <c r="J15" s="104">
        <v>35359252</v>
      </c>
      <c r="K15" s="12">
        <v>26541958</v>
      </c>
    </row>
    <row r="16" spans="1:11" ht="12.75">
      <c r="A16" s="252" t="s">
        <v>17</v>
      </c>
      <c r="B16" s="253"/>
      <c r="C16" s="253"/>
      <c r="D16" s="253"/>
      <c r="E16" s="253"/>
      <c r="F16" s="253"/>
      <c r="G16" s="253"/>
      <c r="H16" s="254"/>
      <c r="I16" s="4">
        <v>120</v>
      </c>
      <c r="J16" s="11">
        <f>SUM(J17:J19)</f>
        <v>120241111</v>
      </c>
      <c r="K16" s="11">
        <f>SUM(K17:K19)</f>
        <v>109194770</v>
      </c>
    </row>
    <row r="17" spans="1:11" ht="12.75">
      <c r="A17" s="222" t="s">
        <v>53</v>
      </c>
      <c r="B17" s="223"/>
      <c r="C17" s="223"/>
      <c r="D17" s="223"/>
      <c r="E17" s="223"/>
      <c r="F17" s="223"/>
      <c r="G17" s="223"/>
      <c r="H17" s="224"/>
      <c r="I17" s="4">
        <v>121</v>
      </c>
      <c r="J17" s="105">
        <v>78067266</v>
      </c>
      <c r="K17" s="12">
        <v>72780507</v>
      </c>
    </row>
    <row r="18" spans="1:11" ht="12.75">
      <c r="A18" s="222" t="s">
        <v>54</v>
      </c>
      <c r="B18" s="223"/>
      <c r="C18" s="223"/>
      <c r="D18" s="223"/>
      <c r="E18" s="223"/>
      <c r="F18" s="223"/>
      <c r="G18" s="223"/>
      <c r="H18" s="224"/>
      <c r="I18" s="4">
        <v>122</v>
      </c>
      <c r="J18" s="12">
        <v>24882958</v>
      </c>
      <c r="K18" s="12">
        <v>21484751</v>
      </c>
    </row>
    <row r="19" spans="1:11" ht="12.75">
      <c r="A19" s="222" t="s">
        <v>55</v>
      </c>
      <c r="B19" s="223"/>
      <c r="C19" s="223"/>
      <c r="D19" s="223"/>
      <c r="E19" s="223"/>
      <c r="F19" s="223"/>
      <c r="G19" s="223"/>
      <c r="H19" s="224"/>
      <c r="I19" s="4">
        <v>123</v>
      </c>
      <c r="J19" s="106">
        <v>17290887</v>
      </c>
      <c r="K19" s="12">
        <v>14929512</v>
      </c>
    </row>
    <row r="20" spans="1:11" ht="12.75">
      <c r="A20" s="252" t="s">
        <v>97</v>
      </c>
      <c r="B20" s="253"/>
      <c r="C20" s="253"/>
      <c r="D20" s="253"/>
      <c r="E20" s="253"/>
      <c r="F20" s="253"/>
      <c r="G20" s="253"/>
      <c r="H20" s="254"/>
      <c r="I20" s="4">
        <v>124</v>
      </c>
      <c r="J20" s="106">
        <v>16303323</v>
      </c>
      <c r="K20" s="12">
        <v>16972726</v>
      </c>
    </row>
    <row r="21" spans="1:11" ht="12.75">
      <c r="A21" s="252" t="s">
        <v>98</v>
      </c>
      <c r="B21" s="253"/>
      <c r="C21" s="253"/>
      <c r="D21" s="253"/>
      <c r="E21" s="253"/>
      <c r="F21" s="253"/>
      <c r="G21" s="253"/>
      <c r="H21" s="254"/>
      <c r="I21" s="4">
        <v>125</v>
      </c>
      <c r="J21" s="103">
        <v>32281939</v>
      </c>
      <c r="K21" s="12">
        <v>30124300</v>
      </c>
    </row>
    <row r="22" spans="1:11" ht="12.75">
      <c r="A22" s="252" t="s">
        <v>18</v>
      </c>
      <c r="B22" s="253"/>
      <c r="C22" s="253"/>
      <c r="D22" s="253"/>
      <c r="E22" s="253"/>
      <c r="F22" s="253"/>
      <c r="G22" s="253"/>
      <c r="H22" s="254"/>
      <c r="I22" s="4">
        <v>126</v>
      </c>
      <c r="J22" s="11">
        <f>SUM(J23:J24)</f>
        <v>7087985</v>
      </c>
      <c r="K22" s="11">
        <f>SUM(K23:K24)</f>
        <v>36960778</v>
      </c>
    </row>
    <row r="23" spans="1:11" ht="12.75">
      <c r="A23" s="222" t="s">
        <v>117</v>
      </c>
      <c r="B23" s="223"/>
      <c r="C23" s="223"/>
      <c r="D23" s="223"/>
      <c r="E23" s="223"/>
      <c r="F23" s="223"/>
      <c r="G23" s="223"/>
      <c r="H23" s="224"/>
      <c r="I23" s="4">
        <v>127</v>
      </c>
      <c r="J23" s="103">
        <v>773840</v>
      </c>
      <c r="K23" s="12">
        <v>183793</v>
      </c>
    </row>
    <row r="24" spans="1:11" ht="12.75">
      <c r="A24" s="222" t="s">
        <v>118</v>
      </c>
      <c r="B24" s="223"/>
      <c r="C24" s="223"/>
      <c r="D24" s="223"/>
      <c r="E24" s="223"/>
      <c r="F24" s="223"/>
      <c r="G24" s="223"/>
      <c r="H24" s="224"/>
      <c r="I24" s="4">
        <v>128</v>
      </c>
      <c r="J24" s="103">
        <v>6314145</v>
      </c>
      <c r="K24" s="12">
        <v>36776985</v>
      </c>
    </row>
    <row r="25" spans="1:11" ht="12.75">
      <c r="A25" s="252" t="s">
        <v>99</v>
      </c>
      <c r="B25" s="253"/>
      <c r="C25" s="253"/>
      <c r="D25" s="253"/>
      <c r="E25" s="253"/>
      <c r="F25" s="253"/>
      <c r="G25" s="253"/>
      <c r="H25" s="254"/>
      <c r="I25" s="4">
        <v>129</v>
      </c>
      <c r="J25" s="103"/>
      <c r="K25" s="12"/>
    </row>
    <row r="26" spans="1:11" ht="12.75">
      <c r="A26" s="252" t="s">
        <v>41</v>
      </c>
      <c r="B26" s="253"/>
      <c r="C26" s="253"/>
      <c r="D26" s="253"/>
      <c r="E26" s="253"/>
      <c r="F26" s="253"/>
      <c r="G26" s="253"/>
      <c r="H26" s="254"/>
      <c r="I26" s="4">
        <v>130</v>
      </c>
      <c r="J26" s="103">
        <v>6477921</v>
      </c>
      <c r="K26" s="12">
        <v>16737841</v>
      </c>
    </row>
    <row r="27" spans="1:11" ht="12.75">
      <c r="A27" s="252" t="s">
        <v>184</v>
      </c>
      <c r="B27" s="253"/>
      <c r="C27" s="253"/>
      <c r="D27" s="253"/>
      <c r="E27" s="253"/>
      <c r="F27" s="253"/>
      <c r="G27" s="253"/>
      <c r="H27" s="254"/>
      <c r="I27" s="4">
        <v>131</v>
      </c>
      <c r="J27" s="11">
        <f>SUM(J28:J32)</f>
        <v>3041561</v>
      </c>
      <c r="K27" s="11">
        <f>SUM(K28:K32)</f>
        <v>5344015</v>
      </c>
    </row>
    <row r="28" spans="1:11" ht="12.75">
      <c r="A28" s="252" t="s">
        <v>198</v>
      </c>
      <c r="B28" s="253"/>
      <c r="C28" s="253"/>
      <c r="D28" s="253"/>
      <c r="E28" s="253"/>
      <c r="F28" s="253"/>
      <c r="G28" s="253"/>
      <c r="H28" s="254"/>
      <c r="I28" s="4">
        <v>132</v>
      </c>
      <c r="J28" s="12"/>
      <c r="K28" s="12"/>
    </row>
    <row r="29" spans="1:11" ht="12.75">
      <c r="A29" s="252" t="s">
        <v>133</v>
      </c>
      <c r="B29" s="253"/>
      <c r="C29" s="253"/>
      <c r="D29" s="253"/>
      <c r="E29" s="253"/>
      <c r="F29" s="253"/>
      <c r="G29" s="253"/>
      <c r="H29" s="254"/>
      <c r="I29" s="4">
        <v>133</v>
      </c>
      <c r="J29" s="103">
        <v>3041561</v>
      </c>
      <c r="K29" s="12">
        <v>5344015</v>
      </c>
    </row>
    <row r="30" spans="1:11" ht="12.75">
      <c r="A30" s="252" t="s">
        <v>119</v>
      </c>
      <c r="B30" s="253"/>
      <c r="C30" s="253"/>
      <c r="D30" s="253"/>
      <c r="E30" s="253"/>
      <c r="F30" s="253"/>
      <c r="G30" s="253"/>
      <c r="H30" s="254"/>
      <c r="I30" s="4">
        <v>134</v>
      </c>
      <c r="J30" s="103"/>
      <c r="K30" s="12"/>
    </row>
    <row r="31" spans="1:11" ht="12.75">
      <c r="A31" s="252" t="s">
        <v>194</v>
      </c>
      <c r="B31" s="253"/>
      <c r="C31" s="253"/>
      <c r="D31" s="253"/>
      <c r="E31" s="253"/>
      <c r="F31" s="253"/>
      <c r="G31" s="253"/>
      <c r="H31" s="254"/>
      <c r="I31" s="4">
        <v>135</v>
      </c>
      <c r="J31" s="103"/>
      <c r="K31" s="12"/>
    </row>
    <row r="32" spans="1:11" ht="12.75">
      <c r="A32" s="252" t="s">
        <v>120</v>
      </c>
      <c r="B32" s="253"/>
      <c r="C32" s="253"/>
      <c r="D32" s="253"/>
      <c r="E32" s="253"/>
      <c r="F32" s="253"/>
      <c r="G32" s="253"/>
      <c r="H32" s="254"/>
      <c r="I32" s="4">
        <v>136</v>
      </c>
      <c r="J32" s="12"/>
      <c r="K32" s="12"/>
    </row>
    <row r="33" spans="1:11" ht="12.75">
      <c r="A33" s="252" t="s">
        <v>185</v>
      </c>
      <c r="B33" s="253"/>
      <c r="C33" s="253"/>
      <c r="D33" s="253"/>
      <c r="E33" s="253"/>
      <c r="F33" s="253"/>
      <c r="G33" s="253"/>
      <c r="H33" s="254"/>
      <c r="I33" s="4">
        <v>137</v>
      </c>
      <c r="J33" s="11">
        <f>SUM(J34:J37)</f>
        <v>40142716</v>
      </c>
      <c r="K33" s="11">
        <f>SUM(K34:K37)</f>
        <v>56251142</v>
      </c>
    </row>
    <row r="34" spans="1:11" ht="12.75">
      <c r="A34" s="252" t="s">
        <v>57</v>
      </c>
      <c r="B34" s="253"/>
      <c r="C34" s="253"/>
      <c r="D34" s="253"/>
      <c r="E34" s="253"/>
      <c r="F34" s="253"/>
      <c r="G34" s="253"/>
      <c r="H34" s="254"/>
      <c r="I34" s="4">
        <v>138</v>
      </c>
      <c r="J34" s="103"/>
      <c r="K34" s="12"/>
    </row>
    <row r="35" spans="1:11" ht="12.75">
      <c r="A35" s="252" t="s">
        <v>56</v>
      </c>
      <c r="B35" s="253"/>
      <c r="C35" s="253"/>
      <c r="D35" s="253"/>
      <c r="E35" s="253"/>
      <c r="F35" s="253"/>
      <c r="G35" s="253"/>
      <c r="H35" s="254"/>
      <c r="I35" s="4">
        <v>139</v>
      </c>
      <c r="J35" s="103">
        <v>40142716</v>
      </c>
      <c r="K35" s="12">
        <v>56251142</v>
      </c>
    </row>
    <row r="36" spans="1:11" ht="12.75">
      <c r="A36" s="252" t="s">
        <v>195</v>
      </c>
      <c r="B36" s="253"/>
      <c r="C36" s="253"/>
      <c r="D36" s="253"/>
      <c r="E36" s="253"/>
      <c r="F36" s="253"/>
      <c r="G36" s="253"/>
      <c r="H36" s="254"/>
      <c r="I36" s="4">
        <v>140</v>
      </c>
      <c r="J36" s="103"/>
      <c r="K36" s="12"/>
    </row>
    <row r="37" spans="1:11" ht="12.75">
      <c r="A37" s="252" t="s">
        <v>58</v>
      </c>
      <c r="B37" s="253"/>
      <c r="C37" s="253"/>
      <c r="D37" s="253"/>
      <c r="E37" s="253"/>
      <c r="F37" s="253"/>
      <c r="G37" s="253"/>
      <c r="H37" s="254"/>
      <c r="I37" s="4">
        <v>141</v>
      </c>
      <c r="J37" s="103"/>
      <c r="K37" s="12"/>
    </row>
    <row r="38" spans="1:11" ht="12.75">
      <c r="A38" s="252" t="s">
        <v>169</v>
      </c>
      <c r="B38" s="253"/>
      <c r="C38" s="253"/>
      <c r="D38" s="253"/>
      <c r="E38" s="253"/>
      <c r="F38" s="253"/>
      <c r="G38" s="253"/>
      <c r="H38" s="254"/>
      <c r="I38" s="4">
        <v>142</v>
      </c>
      <c r="J38" s="103"/>
      <c r="K38" s="12"/>
    </row>
    <row r="39" spans="1:11" ht="12.75">
      <c r="A39" s="252" t="s">
        <v>170</v>
      </c>
      <c r="B39" s="253"/>
      <c r="C39" s="253"/>
      <c r="D39" s="253"/>
      <c r="E39" s="253"/>
      <c r="F39" s="253"/>
      <c r="G39" s="253"/>
      <c r="H39" s="254"/>
      <c r="I39" s="4">
        <v>143</v>
      </c>
      <c r="J39" s="103"/>
      <c r="K39" s="12"/>
    </row>
    <row r="40" spans="1:11" ht="12.75">
      <c r="A40" s="252" t="s">
        <v>196</v>
      </c>
      <c r="B40" s="253"/>
      <c r="C40" s="253"/>
      <c r="D40" s="253"/>
      <c r="E40" s="253"/>
      <c r="F40" s="253"/>
      <c r="G40" s="253"/>
      <c r="H40" s="254"/>
      <c r="I40" s="4">
        <v>144</v>
      </c>
      <c r="J40" s="103"/>
      <c r="K40" s="12"/>
    </row>
    <row r="41" spans="1:11" ht="12.75">
      <c r="A41" s="252" t="s">
        <v>197</v>
      </c>
      <c r="B41" s="253"/>
      <c r="C41" s="253"/>
      <c r="D41" s="253"/>
      <c r="E41" s="253"/>
      <c r="F41" s="253"/>
      <c r="G41" s="253"/>
      <c r="H41" s="254"/>
      <c r="I41" s="4">
        <v>145</v>
      </c>
      <c r="J41" s="12"/>
      <c r="K41" s="12"/>
    </row>
    <row r="42" spans="1:11" ht="12.75">
      <c r="A42" s="252" t="s">
        <v>186</v>
      </c>
      <c r="B42" s="253"/>
      <c r="C42" s="253"/>
      <c r="D42" s="253"/>
      <c r="E42" s="253"/>
      <c r="F42" s="253"/>
      <c r="G42" s="253"/>
      <c r="H42" s="254"/>
      <c r="I42" s="4">
        <v>146</v>
      </c>
      <c r="J42" s="11">
        <f>J7+J27+J38+J40</f>
        <v>350739782</v>
      </c>
      <c r="K42" s="11">
        <f>K7+K27+K38+K40</f>
        <v>276195600</v>
      </c>
    </row>
    <row r="43" spans="1:11" ht="12.75">
      <c r="A43" s="252" t="s">
        <v>187</v>
      </c>
      <c r="B43" s="253"/>
      <c r="C43" s="253"/>
      <c r="D43" s="253"/>
      <c r="E43" s="253"/>
      <c r="F43" s="253"/>
      <c r="G43" s="253"/>
      <c r="H43" s="254"/>
      <c r="I43" s="4">
        <v>147</v>
      </c>
      <c r="J43" s="11">
        <f>J10+J33+J39+J41</f>
        <v>421189940</v>
      </c>
      <c r="K43" s="11">
        <f>K10+K33+K39+K41</f>
        <v>417449410</v>
      </c>
    </row>
    <row r="44" spans="1:11" ht="12.75">
      <c r="A44" s="252" t="s">
        <v>207</v>
      </c>
      <c r="B44" s="253"/>
      <c r="C44" s="253"/>
      <c r="D44" s="253"/>
      <c r="E44" s="253"/>
      <c r="F44" s="253"/>
      <c r="G44" s="253"/>
      <c r="H44" s="254"/>
      <c r="I44" s="4">
        <v>148</v>
      </c>
      <c r="J44" s="11">
        <f>J42-J43</f>
        <v>-70450158</v>
      </c>
      <c r="K44" s="11">
        <f>K42-K43</f>
        <v>-141253810</v>
      </c>
    </row>
    <row r="45" spans="1:11" ht="12.75">
      <c r="A45" s="257" t="s">
        <v>189</v>
      </c>
      <c r="B45" s="258"/>
      <c r="C45" s="258"/>
      <c r="D45" s="258"/>
      <c r="E45" s="258"/>
      <c r="F45" s="258"/>
      <c r="G45" s="258"/>
      <c r="H45" s="259"/>
      <c r="I45" s="4">
        <v>149</v>
      </c>
      <c r="J45" s="11">
        <f>IF(J42&gt;J43,J42-J43,0)</f>
        <v>0</v>
      </c>
      <c r="K45" s="11">
        <f>IF(K42&gt;K43,K42-K43,0)</f>
        <v>0</v>
      </c>
    </row>
    <row r="46" spans="1:11" ht="12.75">
      <c r="A46" s="257" t="s">
        <v>190</v>
      </c>
      <c r="B46" s="258"/>
      <c r="C46" s="258"/>
      <c r="D46" s="258"/>
      <c r="E46" s="258"/>
      <c r="F46" s="258"/>
      <c r="G46" s="258"/>
      <c r="H46" s="259"/>
      <c r="I46" s="4">
        <v>150</v>
      </c>
      <c r="J46" s="11">
        <f>IF(J43&gt;J42,J43-J42,0)</f>
        <v>70450158</v>
      </c>
      <c r="K46" s="11">
        <f>IF(K43&gt;K42,K43-K42,0)</f>
        <v>141253810</v>
      </c>
    </row>
    <row r="47" spans="1:11" ht="12.75">
      <c r="A47" s="252" t="s">
        <v>188</v>
      </c>
      <c r="B47" s="253"/>
      <c r="C47" s="253"/>
      <c r="D47" s="253"/>
      <c r="E47" s="253"/>
      <c r="F47" s="253"/>
      <c r="G47" s="253"/>
      <c r="H47" s="254"/>
      <c r="I47" s="4">
        <v>151</v>
      </c>
      <c r="J47" s="103">
        <v>230664</v>
      </c>
      <c r="K47" s="12">
        <v>425258</v>
      </c>
    </row>
    <row r="48" spans="1:11" ht="12.75">
      <c r="A48" s="252" t="s">
        <v>208</v>
      </c>
      <c r="B48" s="253"/>
      <c r="C48" s="253"/>
      <c r="D48" s="253"/>
      <c r="E48" s="253"/>
      <c r="F48" s="253"/>
      <c r="G48" s="253"/>
      <c r="H48" s="254"/>
      <c r="I48" s="4">
        <v>152</v>
      </c>
      <c r="J48" s="11">
        <f>J44-J47</f>
        <v>-70680822</v>
      </c>
      <c r="K48" s="11">
        <f>K44-K47</f>
        <v>-141679068</v>
      </c>
    </row>
    <row r="49" spans="1:11" ht="12.75">
      <c r="A49" s="257" t="s">
        <v>166</v>
      </c>
      <c r="B49" s="258"/>
      <c r="C49" s="258"/>
      <c r="D49" s="258"/>
      <c r="E49" s="258"/>
      <c r="F49" s="258"/>
      <c r="G49" s="258"/>
      <c r="H49" s="259"/>
      <c r="I49" s="4">
        <v>153</v>
      </c>
      <c r="J49" s="11">
        <f>IF(J48&gt;0,J48,0)</f>
        <v>0</v>
      </c>
      <c r="K49" s="11">
        <f>IF(K48&gt;0,K48,0)</f>
        <v>0</v>
      </c>
    </row>
    <row r="50" spans="1:11" ht="12.75">
      <c r="A50" s="260" t="s">
        <v>191</v>
      </c>
      <c r="B50" s="261"/>
      <c r="C50" s="261"/>
      <c r="D50" s="261"/>
      <c r="E50" s="261"/>
      <c r="F50" s="261"/>
      <c r="G50" s="261"/>
      <c r="H50" s="262"/>
      <c r="I50" s="5">
        <v>154</v>
      </c>
      <c r="J50" s="15">
        <f>IF(J48&lt;0,-J48,0)</f>
        <v>70680822</v>
      </c>
      <c r="K50" s="15">
        <f>IF(K48&lt;0,-K48,0)</f>
        <v>141679068</v>
      </c>
    </row>
    <row r="51" spans="1:11" ht="12.75">
      <c r="A51" s="214" t="s">
        <v>104</v>
      </c>
      <c r="B51" s="215"/>
      <c r="C51" s="215"/>
      <c r="D51" s="215"/>
      <c r="E51" s="215"/>
      <c r="F51" s="215"/>
      <c r="G51" s="215"/>
      <c r="H51" s="215"/>
      <c r="I51" s="255"/>
      <c r="J51" s="255"/>
      <c r="K51" s="256"/>
    </row>
    <row r="52" spans="1:11" ht="12.75">
      <c r="A52" s="218" t="s">
        <v>160</v>
      </c>
      <c r="B52" s="219"/>
      <c r="C52" s="219"/>
      <c r="D52" s="219"/>
      <c r="E52" s="219"/>
      <c r="F52" s="219"/>
      <c r="G52" s="219"/>
      <c r="H52" s="219"/>
      <c r="I52" s="220"/>
      <c r="J52" s="220"/>
      <c r="K52" s="221"/>
    </row>
    <row r="53" spans="1:11" ht="12.75">
      <c r="A53" s="246" t="s">
        <v>205</v>
      </c>
      <c r="B53" s="247"/>
      <c r="C53" s="247"/>
      <c r="D53" s="247"/>
      <c r="E53" s="247"/>
      <c r="F53" s="247"/>
      <c r="G53" s="247"/>
      <c r="H53" s="248"/>
      <c r="I53" s="4">
        <v>155</v>
      </c>
      <c r="J53" s="107">
        <v>-70680822</v>
      </c>
      <c r="K53" s="116">
        <v>-141679068</v>
      </c>
    </row>
    <row r="54" spans="1:11" ht="12.75">
      <c r="A54" s="246" t="s">
        <v>206</v>
      </c>
      <c r="B54" s="247"/>
      <c r="C54" s="247"/>
      <c r="D54" s="247"/>
      <c r="E54" s="247"/>
      <c r="F54" s="247"/>
      <c r="G54" s="247"/>
      <c r="H54" s="248"/>
      <c r="I54" s="4">
        <v>156</v>
      </c>
      <c r="J54" s="13"/>
      <c r="K54" s="13"/>
    </row>
    <row r="55" spans="1:11" ht="12.75">
      <c r="A55" s="214" t="s">
        <v>163</v>
      </c>
      <c r="B55" s="215"/>
      <c r="C55" s="215"/>
      <c r="D55" s="215"/>
      <c r="E55" s="215"/>
      <c r="F55" s="215"/>
      <c r="G55" s="215"/>
      <c r="H55" s="215"/>
      <c r="I55" s="255"/>
      <c r="J55" s="255"/>
      <c r="K55" s="256"/>
    </row>
    <row r="56" spans="1:11" ht="12.75">
      <c r="A56" s="218" t="s">
        <v>175</v>
      </c>
      <c r="B56" s="219"/>
      <c r="C56" s="219"/>
      <c r="D56" s="219"/>
      <c r="E56" s="219"/>
      <c r="F56" s="219"/>
      <c r="G56" s="219"/>
      <c r="H56" s="263"/>
      <c r="I56" s="17">
        <v>157</v>
      </c>
      <c r="J56" s="107">
        <v>-70680822</v>
      </c>
      <c r="K56" s="116">
        <v>-141679068</v>
      </c>
    </row>
    <row r="57" spans="1:11" ht="12.75">
      <c r="A57" s="252" t="s">
        <v>192</v>
      </c>
      <c r="B57" s="253"/>
      <c r="C57" s="253"/>
      <c r="D57" s="253"/>
      <c r="E57" s="253"/>
      <c r="F57" s="253"/>
      <c r="G57" s="253"/>
      <c r="H57" s="254"/>
      <c r="I57" s="4">
        <v>158</v>
      </c>
      <c r="J57" s="11">
        <f>SUM(J58:J64)</f>
        <v>-1495676</v>
      </c>
      <c r="K57" s="11">
        <f>SUM(K58:K64)</f>
        <v>7202368</v>
      </c>
    </row>
    <row r="58" spans="1:11" ht="12.75">
      <c r="A58" s="252" t="s">
        <v>199</v>
      </c>
      <c r="B58" s="253"/>
      <c r="C58" s="253"/>
      <c r="D58" s="253"/>
      <c r="E58" s="253"/>
      <c r="F58" s="253"/>
      <c r="G58" s="253"/>
      <c r="H58" s="254"/>
      <c r="I58" s="4">
        <v>159</v>
      </c>
      <c r="J58" s="12">
        <v>-1742376</v>
      </c>
      <c r="K58" s="12">
        <v>506747</v>
      </c>
    </row>
    <row r="59" spans="1:11" ht="12.75">
      <c r="A59" s="252" t="s">
        <v>200</v>
      </c>
      <c r="B59" s="253"/>
      <c r="C59" s="253"/>
      <c r="D59" s="253"/>
      <c r="E59" s="253"/>
      <c r="F59" s="253"/>
      <c r="G59" s="253"/>
      <c r="H59" s="254"/>
      <c r="I59" s="4">
        <v>160</v>
      </c>
      <c r="J59" s="12"/>
      <c r="K59" s="12">
        <v>5173552</v>
      </c>
    </row>
    <row r="60" spans="1:11" ht="12.75">
      <c r="A60" s="252" t="s">
        <v>39</v>
      </c>
      <c r="B60" s="253"/>
      <c r="C60" s="253"/>
      <c r="D60" s="253"/>
      <c r="E60" s="253"/>
      <c r="F60" s="253"/>
      <c r="G60" s="253"/>
      <c r="H60" s="254"/>
      <c r="I60" s="4">
        <v>161</v>
      </c>
      <c r="J60" s="12"/>
      <c r="K60" s="12"/>
    </row>
    <row r="61" spans="1:11" ht="12.75">
      <c r="A61" s="252" t="s">
        <v>201</v>
      </c>
      <c r="B61" s="253"/>
      <c r="C61" s="253"/>
      <c r="D61" s="253"/>
      <c r="E61" s="253"/>
      <c r="F61" s="253"/>
      <c r="G61" s="253"/>
      <c r="H61" s="254"/>
      <c r="I61" s="4">
        <v>162</v>
      </c>
      <c r="J61" s="12">
        <v>246700</v>
      </c>
      <c r="K61" s="12">
        <v>1522069</v>
      </c>
    </row>
    <row r="62" spans="1:11" ht="12.75">
      <c r="A62" s="252" t="s">
        <v>202</v>
      </c>
      <c r="B62" s="253"/>
      <c r="C62" s="253"/>
      <c r="D62" s="253"/>
      <c r="E62" s="253"/>
      <c r="F62" s="253"/>
      <c r="G62" s="253"/>
      <c r="H62" s="254"/>
      <c r="I62" s="4">
        <v>163</v>
      </c>
      <c r="J62" s="12"/>
      <c r="K62" s="12"/>
    </row>
    <row r="63" spans="1:11" ht="12.75">
      <c r="A63" s="252" t="s">
        <v>203</v>
      </c>
      <c r="B63" s="253"/>
      <c r="C63" s="253"/>
      <c r="D63" s="253"/>
      <c r="E63" s="253"/>
      <c r="F63" s="253"/>
      <c r="G63" s="253"/>
      <c r="H63" s="254"/>
      <c r="I63" s="4">
        <v>164</v>
      </c>
      <c r="J63" s="12"/>
      <c r="K63" s="12"/>
    </row>
    <row r="64" spans="1:11" ht="12.75">
      <c r="A64" s="252" t="s">
        <v>204</v>
      </c>
      <c r="B64" s="253"/>
      <c r="C64" s="253"/>
      <c r="D64" s="253"/>
      <c r="E64" s="253"/>
      <c r="F64" s="253"/>
      <c r="G64" s="253"/>
      <c r="H64" s="254"/>
      <c r="I64" s="4">
        <v>165</v>
      </c>
      <c r="J64" s="12"/>
      <c r="K64" s="12"/>
    </row>
    <row r="65" spans="1:11" ht="12.75">
      <c r="A65" s="252" t="s">
        <v>193</v>
      </c>
      <c r="B65" s="253"/>
      <c r="C65" s="253"/>
      <c r="D65" s="253"/>
      <c r="E65" s="253"/>
      <c r="F65" s="253"/>
      <c r="G65" s="253"/>
      <c r="H65" s="254"/>
      <c r="I65" s="4">
        <v>166</v>
      </c>
      <c r="J65" s="12"/>
      <c r="K65" s="12"/>
    </row>
    <row r="66" spans="1:11" ht="12.75">
      <c r="A66" s="252" t="s">
        <v>167</v>
      </c>
      <c r="B66" s="253"/>
      <c r="C66" s="253"/>
      <c r="D66" s="253"/>
      <c r="E66" s="253"/>
      <c r="F66" s="253"/>
      <c r="G66" s="253"/>
      <c r="H66" s="254"/>
      <c r="I66" s="4">
        <v>167</v>
      </c>
      <c r="J66" s="11">
        <f>J57-J65</f>
        <v>-1495676</v>
      </c>
      <c r="K66" s="11">
        <f>K57-K65</f>
        <v>7202368</v>
      </c>
    </row>
    <row r="67" spans="1:11" ht="12.75">
      <c r="A67" s="252" t="s">
        <v>168</v>
      </c>
      <c r="B67" s="253"/>
      <c r="C67" s="253"/>
      <c r="D67" s="253"/>
      <c r="E67" s="253"/>
      <c r="F67" s="253"/>
      <c r="G67" s="253"/>
      <c r="H67" s="254"/>
      <c r="I67" s="4">
        <v>168</v>
      </c>
      <c r="J67" s="15">
        <f>J56+J66</f>
        <v>-72176498</v>
      </c>
      <c r="K67" s="15">
        <f>K56+K66</f>
        <v>-134476700</v>
      </c>
    </row>
    <row r="68" spans="1:11" ht="12.75">
      <c r="A68" s="214" t="s">
        <v>162</v>
      </c>
      <c r="B68" s="215"/>
      <c r="C68" s="215"/>
      <c r="D68" s="215"/>
      <c r="E68" s="215"/>
      <c r="F68" s="215"/>
      <c r="G68" s="215"/>
      <c r="H68" s="215"/>
      <c r="I68" s="255"/>
      <c r="J68" s="255"/>
      <c r="K68" s="256"/>
    </row>
    <row r="69" spans="1:11" ht="12.75">
      <c r="A69" s="218" t="s">
        <v>161</v>
      </c>
      <c r="B69" s="219"/>
      <c r="C69" s="219"/>
      <c r="D69" s="219"/>
      <c r="E69" s="219"/>
      <c r="F69" s="219"/>
      <c r="G69" s="219"/>
      <c r="H69" s="219"/>
      <c r="I69" s="220"/>
      <c r="J69" s="220"/>
      <c r="K69" s="221"/>
    </row>
    <row r="70" spans="1:11" ht="12.75">
      <c r="A70" s="246" t="s">
        <v>205</v>
      </c>
      <c r="B70" s="247"/>
      <c r="C70" s="247"/>
      <c r="D70" s="247"/>
      <c r="E70" s="247"/>
      <c r="F70" s="247"/>
      <c r="G70" s="247"/>
      <c r="H70" s="248"/>
      <c r="I70" s="4">
        <v>169</v>
      </c>
      <c r="J70" s="130">
        <f>+J67</f>
        <v>-72176498</v>
      </c>
      <c r="K70" s="131">
        <f>+K67</f>
        <v>-134476700</v>
      </c>
    </row>
    <row r="71" spans="1:11" ht="12.75">
      <c r="A71" s="249" t="s">
        <v>206</v>
      </c>
      <c r="B71" s="250"/>
      <c r="C71" s="250"/>
      <c r="D71" s="250"/>
      <c r="E71" s="250"/>
      <c r="F71" s="250"/>
      <c r="G71" s="250"/>
      <c r="H71" s="251"/>
      <c r="I71" s="7">
        <v>170</v>
      </c>
      <c r="J71" s="13"/>
      <c r="K71" s="13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5">
    <dataValidation type="whole" operator="notEqual" allowBlank="1" showInputMessage="1" showErrorMessage="1" errorTitle="Pogrešan unos" error="Mogu se unijeti samo cjelobrojne vrijednosti." sqref="K47 J54:K54 J57:K67 J71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K12:K46 J12:J18 J22 J27:J28 J32:J33 J41:J46">
      <formula1>0</formula1>
    </dataValidation>
    <dataValidation type="whole" operator="greaterThanOrEqual" allowBlank="1" showErrorMessage="1" errorTitle="Pogrešan unos" error="Mogu se unijeti samo cjelobrojne pozitivne vrijednosti." sqref="J11 J19:J21 J23:J26 J29:J31 J34:J40">
      <formula1>0</formula1>
    </dataValidation>
    <dataValidation type="whole" operator="notEqual" allowBlank="1" showErrorMessage="1" errorTitle="Pogrešan unos" error="Mogu se unijeti samo cjelobrojne vrijednosti. Iznimno, zbog odgođene porezne imovine, moguće je unijeti i negativne vrijednosti." sqref="J47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40">
      <selection activeCell="K44" sqref="K44"/>
    </sheetView>
  </sheetViews>
  <sheetFormatPr defaultColWidth="9.140625" defaultRowHeight="12.75"/>
  <cols>
    <col min="8" max="8" width="7.00390625" style="0" customWidth="1"/>
    <col min="10" max="10" width="9.8515625" style="0" customWidth="1"/>
    <col min="11" max="11" width="10.421875" style="0" bestFit="1" customWidth="1"/>
  </cols>
  <sheetData>
    <row r="1" spans="1:11" ht="12.75">
      <c r="A1" s="271" t="s">
        <v>140</v>
      </c>
      <c r="B1" s="272"/>
      <c r="C1" s="272"/>
      <c r="D1" s="272"/>
      <c r="E1" s="272"/>
      <c r="F1" s="272"/>
      <c r="G1" s="272"/>
      <c r="H1" s="272"/>
      <c r="I1" s="272"/>
      <c r="J1" s="273"/>
      <c r="K1" s="241"/>
    </row>
    <row r="2" spans="1:11" ht="12.75" customHeight="1">
      <c r="A2" s="243" t="s">
        <v>323</v>
      </c>
      <c r="B2" s="244"/>
      <c r="C2" s="244"/>
      <c r="D2" s="244"/>
      <c r="E2" s="244"/>
      <c r="F2" s="244"/>
      <c r="G2" s="244"/>
      <c r="H2" s="244"/>
      <c r="I2" s="244"/>
      <c r="J2" s="244"/>
      <c r="K2" s="274"/>
    </row>
    <row r="3" spans="1:11" ht="12.75">
      <c r="A3" s="71"/>
      <c r="B3" s="72"/>
      <c r="C3" s="72"/>
      <c r="D3" s="72"/>
      <c r="E3" s="72"/>
      <c r="F3" s="72"/>
      <c r="G3" s="72"/>
      <c r="H3" s="72"/>
      <c r="I3" s="72"/>
      <c r="J3" s="73"/>
      <c r="K3" s="3"/>
    </row>
    <row r="4" spans="1:11" ht="12.75" customHeight="1">
      <c r="A4" s="229" t="s">
        <v>322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24" thickBot="1">
      <c r="A5" s="269" t="s">
        <v>50</v>
      </c>
      <c r="B5" s="269"/>
      <c r="C5" s="269"/>
      <c r="D5" s="269"/>
      <c r="E5" s="269"/>
      <c r="F5" s="269"/>
      <c r="G5" s="269"/>
      <c r="H5" s="269"/>
      <c r="I5" s="117" t="s">
        <v>253</v>
      </c>
      <c r="J5" s="118" t="s">
        <v>128</v>
      </c>
      <c r="K5" s="118" t="s">
        <v>129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119">
        <v>2</v>
      </c>
      <c r="J6" s="120" t="s">
        <v>256</v>
      </c>
      <c r="K6" s="120" t="s">
        <v>257</v>
      </c>
    </row>
    <row r="7" spans="1:11" ht="12.75">
      <c r="A7" s="265" t="s">
        <v>134</v>
      </c>
      <c r="B7" s="266"/>
      <c r="C7" s="266"/>
      <c r="D7" s="266"/>
      <c r="E7" s="266"/>
      <c r="F7" s="266"/>
      <c r="G7" s="266"/>
      <c r="H7" s="266"/>
      <c r="I7" s="267"/>
      <c r="J7" s="267"/>
      <c r="K7" s="268"/>
    </row>
    <row r="8" spans="1:11" ht="12.75">
      <c r="A8" s="222" t="s">
        <v>34</v>
      </c>
      <c r="B8" s="223"/>
      <c r="C8" s="223"/>
      <c r="D8" s="223"/>
      <c r="E8" s="223"/>
      <c r="F8" s="223"/>
      <c r="G8" s="223"/>
      <c r="H8" s="223"/>
      <c r="I8" s="4">
        <v>1</v>
      </c>
      <c r="J8" s="12">
        <v>-70450158</v>
      </c>
      <c r="K8" s="12">
        <v>-141253810</v>
      </c>
    </row>
    <row r="9" spans="1:11" ht="12.75">
      <c r="A9" s="222" t="s">
        <v>35</v>
      </c>
      <c r="B9" s="223"/>
      <c r="C9" s="223"/>
      <c r="D9" s="223"/>
      <c r="E9" s="223"/>
      <c r="F9" s="223"/>
      <c r="G9" s="223"/>
      <c r="H9" s="223"/>
      <c r="I9" s="4">
        <v>2</v>
      </c>
      <c r="J9" s="12">
        <v>16303323</v>
      </c>
      <c r="K9" s="12">
        <v>16972726</v>
      </c>
    </row>
    <row r="10" spans="1:11" ht="12.75">
      <c r="A10" s="222" t="s">
        <v>36</v>
      </c>
      <c r="B10" s="223"/>
      <c r="C10" s="223"/>
      <c r="D10" s="223"/>
      <c r="E10" s="223"/>
      <c r="F10" s="223"/>
      <c r="G10" s="223"/>
      <c r="H10" s="223"/>
      <c r="I10" s="4">
        <v>3</v>
      </c>
      <c r="J10" s="12">
        <v>68691071</v>
      </c>
      <c r="K10" s="12">
        <v>97511424</v>
      </c>
    </row>
    <row r="11" spans="1:11" ht="12.75">
      <c r="A11" s="222" t="s">
        <v>37</v>
      </c>
      <c r="B11" s="223"/>
      <c r="C11" s="223"/>
      <c r="D11" s="223"/>
      <c r="E11" s="223"/>
      <c r="F11" s="223"/>
      <c r="G11" s="223"/>
      <c r="H11" s="223"/>
      <c r="I11" s="4">
        <v>4</v>
      </c>
      <c r="J11" s="12">
        <v>16310266</v>
      </c>
      <c r="K11" s="12">
        <v>0</v>
      </c>
    </row>
    <row r="12" spans="1:11" ht="12.75">
      <c r="A12" s="222" t="s">
        <v>38</v>
      </c>
      <c r="B12" s="223"/>
      <c r="C12" s="223"/>
      <c r="D12" s="223"/>
      <c r="E12" s="223"/>
      <c r="F12" s="223"/>
      <c r="G12" s="223"/>
      <c r="H12" s="223"/>
      <c r="I12" s="4">
        <v>5</v>
      </c>
      <c r="J12" s="12">
        <v>19829656</v>
      </c>
      <c r="K12" s="12">
        <v>46971252</v>
      </c>
    </row>
    <row r="13" spans="1:11" ht="12.75">
      <c r="A13" s="222" t="s">
        <v>42</v>
      </c>
      <c r="B13" s="223"/>
      <c r="C13" s="223"/>
      <c r="D13" s="223"/>
      <c r="E13" s="223"/>
      <c r="F13" s="223"/>
      <c r="G13" s="223"/>
      <c r="H13" s="223"/>
      <c r="I13" s="4">
        <v>6</v>
      </c>
      <c r="J13" s="12">
        <v>3073843</v>
      </c>
      <c r="K13" s="12">
        <v>14073446</v>
      </c>
    </row>
    <row r="14" spans="1:11" ht="12.75">
      <c r="A14" s="252" t="s">
        <v>135</v>
      </c>
      <c r="B14" s="253"/>
      <c r="C14" s="253"/>
      <c r="D14" s="253"/>
      <c r="E14" s="253"/>
      <c r="F14" s="253"/>
      <c r="G14" s="253"/>
      <c r="H14" s="253"/>
      <c r="I14" s="4">
        <v>7</v>
      </c>
      <c r="J14" s="9">
        <f>SUM(J8:J13)</f>
        <v>53758001</v>
      </c>
      <c r="K14" s="11">
        <f>SUM(K8:K13)</f>
        <v>34275038</v>
      </c>
    </row>
    <row r="15" spans="1:11" ht="12.75">
      <c r="A15" s="222" t="s">
        <v>43</v>
      </c>
      <c r="B15" s="223"/>
      <c r="C15" s="223"/>
      <c r="D15" s="223"/>
      <c r="E15" s="223"/>
      <c r="F15" s="223"/>
      <c r="G15" s="223"/>
      <c r="H15" s="223"/>
      <c r="I15" s="4">
        <v>8</v>
      </c>
      <c r="J15" s="108"/>
      <c r="K15" s="12">
        <v>153153</v>
      </c>
    </row>
    <row r="16" spans="1:11" ht="12.75">
      <c r="A16" s="222" t="s">
        <v>44</v>
      </c>
      <c r="B16" s="223"/>
      <c r="C16" s="223"/>
      <c r="D16" s="223"/>
      <c r="E16" s="223"/>
      <c r="F16" s="223"/>
      <c r="G16" s="223"/>
      <c r="H16" s="223"/>
      <c r="I16" s="4">
        <v>9</v>
      </c>
      <c r="J16" s="108">
        <v>32111362</v>
      </c>
      <c r="K16" s="12">
        <v>1888116</v>
      </c>
    </row>
    <row r="17" spans="1:11" ht="12.75">
      <c r="A17" s="222" t="s">
        <v>45</v>
      </c>
      <c r="B17" s="223"/>
      <c r="C17" s="223"/>
      <c r="D17" s="223"/>
      <c r="E17" s="223"/>
      <c r="F17" s="223"/>
      <c r="G17" s="223"/>
      <c r="H17" s="223"/>
      <c r="I17" s="4">
        <v>10</v>
      </c>
      <c r="J17" s="108"/>
      <c r="K17" s="12"/>
    </row>
    <row r="18" spans="1:11" ht="12.75">
      <c r="A18" s="222" t="s">
        <v>46</v>
      </c>
      <c r="B18" s="223"/>
      <c r="C18" s="223"/>
      <c r="D18" s="223"/>
      <c r="E18" s="223"/>
      <c r="F18" s="223"/>
      <c r="G18" s="223"/>
      <c r="H18" s="223"/>
      <c r="I18" s="4">
        <v>11</v>
      </c>
      <c r="J18" s="108">
        <v>734970</v>
      </c>
      <c r="K18" s="12">
        <v>32378668</v>
      </c>
    </row>
    <row r="19" spans="1:11" ht="12.75">
      <c r="A19" s="252" t="s">
        <v>136</v>
      </c>
      <c r="B19" s="253"/>
      <c r="C19" s="253"/>
      <c r="D19" s="253"/>
      <c r="E19" s="253"/>
      <c r="F19" s="253"/>
      <c r="G19" s="253"/>
      <c r="H19" s="253"/>
      <c r="I19" s="4">
        <v>12</v>
      </c>
      <c r="J19" s="9">
        <f>SUM(J15:J18)</f>
        <v>32846332</v>
      </c>
      <c r="K19" s="11">
        <f>SUM(K15:K18)</f>
        <v>34419937</v>
      </c>
    </row>
    <row r="20" spans="1:11" ht="12.75">
      <c r="A20" s="252" t="s">
        <v>30</v>
      </c>
      <c r="B20" s="253"/>
      <c r="C20" s="253"/>
      <c r="D20" s="253"/>
      <c r="E20" s="253"/>
      <c r="F20" s="253"/>
      <c r="G20" s="253"/>
      <c r="H20" s="253"/>
      <c r="I20" s="4">
        <v>13</v>
      </c>
      <c r="J20" s="9">
        <f>IF(J14&gt;J19,J14-J19,0)</f>
        <v>20911669</v>
      </c>
      <c r="K20" s="11">
        <f>IF(K14&gt;K19,K14-K19,0)</f>
        <v>0</v>
      </c>
    </row>
    <row r="21" spans="1:11" ht="12.75">
      <c r="A21" s="252" t="s">
        <v>31</v>
      </c>
      <c r="B21" s="253"/>
      <c r="C21" s="253"/>
      <c r="D21" s="253"/>
      <c r="E21" s="253"/>
      <c r="F21" s="253"/>
      <c r="G21" s="253"/>
      <c r="H21" s="253"/>
      <c r="I21" s="4">
        <v>14</v>
      </c>
      <c r="J21" s="9">
        <f>IF(J19&gt;J14,J19-J14,0)</f>
        <v>0</v>
      </c>
      <c r="K21" s="11">
        <f>IF(K19&gt;K14,K19-K14,0)</f>
        <v>144899</v>
      </c>
    </row>
    <row r="22" spans="1:11" ht="12.75">
      <c r="A22" s="265" t="s">
        <v>137</v>
      </c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22" t="s">
        <v>151</v>
      </c>
      <c r="B23" s="223"/>
      <c r="C23" s="223"/>
      <c r="D23" s="223"/>
      <c r="E23" s="223"/>
      <c r="F23" s="223"/>
      <c r="G23" s="223"/>
      <c r="H23" s="223"/>
      <c r="I23" s="4">
        <v>15</v>
      </c>
      <c r="J23" s="12">
        <v>5676031</v>
      </c>
      <c r="K23" s="12">
        <v>5505658</v>
      </c>
    </row>
    <row r="24" spans="1:11" ht="12.75">
      <c r="A24" s="222" t="s">
        <v>152</v>
      </c>
      <c r="B24" s="223"/>
      <c r="C24" s="223"/>
      <c r="D24" s="223"/>
      <c r="E24" s="223"/>
      <c r="F24" s="223"/>
      <c r="G24" s="223"/>
      <c r="H24" s="223"/>
      <c r="I24" s="4">
        <v>16</v>
      </c>
      <c r="J24" s="12"/>
      <c r="K24" s="12">
        <v>20000</v>
      </c>
    </row>
    <row r="25" spans="1:11" ht="12.75">
      <c r="A25" s="222" t="s">
        <v>153</v>
      </c>
      <c r="B25" s="223"/>
      <c r="C25" s="223"/>
      <c r="D25" s="223"/>
      <c r="E25" s="223"/>
      <c r="F25" s="223"/>
      <c r="G25" s="223"/>
      <c r="H25" s="223"/>
      <c r="I25" s="4">
        <v>17</v>
      </c>
      <c r="J25" s="12"/>
      <c r="K25" s="12"/>
    </row>
    <row r="26" spans="1:11" ht="12.75">
      <c r="A26" s="222" t="s">
        <v>154</v>
      </c>
      <c r="B26" s="223"/>
      <c r="C26" s="223"/>
      <c r="D26" s="223"/>
      <c r="E26" s="223"/>
      <c r="F26" s="223"/>
      <c r="G26" s="223"/>
      <c r="H26" s="223"/>
      <c r="I26" s="4">
        <v>18</v>
      </c>
      <c r="J26" s="12"/>
      <c r="K26" s="12"/>
    </row>
    <row r="27" spans="1:11" ht="12.75">
      <c r="A27" s="222" t="s">
        <v>155</v>
      </c>
      <c r="B27" s="223"/>
      <c r="C27" s="223"/>
      <c r="D27" s="223"/>
      <c r="E27" s="223"/>
      <c r="F27" s="223"/>
      <c r="G27" s="223"/>
      <c r="H27" s="223"/>
      <c r="I27" s="4">
        <v>19</v>
      </c>
      <c r="J27" s="12">
        <v>2633292</v>
      </c>
      <c r="K27" s="12">
        <v>5817076</v>
      </c>
    </row>
    <row r="28" spans="1:11" ht="12.75">
      <c r="A28" s="252" t="s">
        <v>141</v>
      </c>
      <c r="B28" s="253"/>
      <c r="C28" s="253"/>
      <c r="D28" s="253"/>
      <c r="E28" s="253"/>
      <c r="F28" s="253"/>
      <c r="G28" s="253"/>
      <c r="H28" s="253"/>
      <c r="I28" s="4">
        <v>20</v>
      </c>
      <c r="J28" s="9">
        <f>SUM(J23:J27)</f>
        <v>8309323</v>
      </c>
      <c r="K28" s="11">
        <f>SUM(K23:K27)</f>
        <v>11342734</v>
      </c>
    </row>
    <row r="29" spans="1:11" ht="12.75">
      <c r="A29" s="222" t="s">
        <v>105</v>
      </c>
      <c r="B29" s="223"/>
      <c r="C29" s="223"/>
      <c r="D29" s="223"/>
      <c r="E29" s="223"/>
      <c r="F29" s="223"/>
      <c r="G29" s="223"/>
      <c r="H29" s="223"/>
      <c r="I29" s="4">
        <v>21</v>
      </c>
      <c r="J29" s="108">
        <v>3566911</v>
      </c>
      <c r="K29" s="12">
        <v>581030</v>
      </c>
    </row>
    <row r="30" spans="1:11" ht="12.75">
      <c r="A30" s="222" t="s">
        <v>106</v>
      </c>
      <c r="B30" s="223"/>
      <c r="C30" s="223"/>
      <c r="D30" s="223"/>
      <c r="E30" s="223"/>
      <c r="F30" s="223"/>
      <c r="G30" s="223"/>
      <c r="H30" s="223"/>
      <c r="I30" s="4">
        <v>22</v>
      </c>
      <c r="J30" s="108">
        <v>3739027</v>
      </c>
      <c r="K30" s="12">
        <v>0</v>
      </c>
    </row>
    <row r="31" spans="1:11" ht="12.75">
      <c r="A31" s="222" t="s">
        <v>10</v>
      </c>
      <c r="B31" s="223"/>
      <c r="C31" s="223"/>
      <c r="D31" s="223"/>
      <c r="E31" s="223"/>
      <c r="F31" s="223"/>
      <c r="G31" s="223"/>
      <c r="H31" s="223"/>
      <c r="I31" s="4">
        <v>23</v>
      </c>
      <c r="J31" s="108">
        <v>1120</v>
      </c>
      <c r="K31" s="12">
        <v>33657</v>
      </c>
    </row>
    <row r="32" spans="1:11" ht="12.75">
      <c r="A32" s="252" t="s">
        <v>2</v>
      </c>
      <c r="B32" s="253"/>
      <c r="C32" s="253"/>
      <c r="D32" s="253"/>
      <c r="E32" s="253"/>
      <c r="F32" s="253"/>
      <c r="G32" s="253"/>
      <c r="H32" s="253"/>
      <c r="I32" s="4">
        <v>24</v>
      </c>
      <c r="J32" s="9">
        <f>SUM(J29:J31)</f>
        <v>7307058</v>
      </c>
      <c r="K32" s="11">
        <f>SUM(K29:K31)</f>
        <v>614687</v>
      </c>
    </row>
    <row r="33" spans="1:11" ht="12.75">
      <c r="A33" s="252" t="s">
        <v>32</v>
      </c>
      <c r="B33" s="253"/>
      <c r="C33" s="253"/>
      <c r="D33" s="253"/>
      <c r="E33" s="253"/>
      <c r="F33" s="253"/>
      <c r="G33" s="253"/>
      <c r="H33" s="253"/>
      <c r="I33" s="4">
        <v>25</v>
      </c>
      <c r="J33" s="9">
        <f>IF(J28&gt;J32,J28-J32,0)</f>
        <v>1002265</v>
      </c>
      <c r="K33" s="11">
        <f>IF(K28&gt;K32,K28-K32,0)</f>
        <v>10728047</v>
      </c>
    </row>
    <row r="34" spans="1:11" ht="12.75">
      <c r="A34" s="252" t="s">
        <v>33</v>
      </c>
      <c r="B34" s="253"/>
      <c r="C34" s="253"/>
      <c r="D34" s="253"/>
      <c r="E34" s="253"/>
      <c r="F34" s="253"/>
      <c r="G34" s="253"/>
      <c r="H34" s="253"/>
      <c r="I34" s="4">
        <v>26</v>
      </c>
      <c r="J34" s="9">
        <f>IF(J32&gt;J28,J32-J28,0)</f>
        <v>0</v>
      </c>
      <c r="K34" s="11">
        <f>IF(K32&gt;K28,K32-K28,0)</f>
        <v>0</v>
      </c>
    </row>
    <row r="35" spans="1:11" ht="12.75">
      <c r="A35" s="265" t="s">
        <v>138</v>
      </c>
      <c r="B35" s="266"/>
      <c r="C35" s="266"/>
      <c r="D35" s="266"/>
      <c r="E35" s="266"/>
      <c r="F35" s="266"/>
      <c r="G35" s="266"/>
      <c r="H35" s="266"/>
      <c r="I35" s="267"/>
      <c r="J35" s="267"/>
      <c r="K35" s="268"/>
    </row>
    <row r="36" spans="1:11" ht="12.75">
      <c r="A36" s="222" t="s">
        <v>147</v>
      </c>
      <c r="B36" s="223"/>
      <c r="C36" s="223"/>
      <c r="D36" s="223"/>
      <c r="E36" s="223"/>
      <c r="F36" s="223"/>
      <c r="G36" s="223"/>
      <c r="H36" s="223"/>
      <c r="I36" s="4">
        <v>27</v>
      </c>
      <c r="J36" s="108">
        <v>27757671</v>
      </c>
      <c r="K36" s="12">
        <v>35170824</v>
      </c>
    </row>
    <row r="37" spans="1:11" ht="12.75">
      <c r="A37" s="222" t="s">
        <v>23</v>
      </c>
      <c r="B37" s="223"/>
      <c r="C37" s="223"/>
      <c r="D37" s="223"/>
      <c r="E37" s="223"/>
      <c r="F37" s="223"/>
      <c r="G37" s="223"/>
      <c r="H37" s="223"/>
      <c r="I37" s="4">
        <v>28</v>
      </c>
      <c r="J37" s="8"/>
      <c r="K37" s="12"/>
    </row>
    <row r="38" spans="1:11" ht="12.75">
      <c r="A38" s="222" t="s">
        <v>24</v>
      </c>
      <c r="B38" s="223"/>
      <c r="C38" s="223"/>
      <c r="D38" s="223"/>
      <c r="E38" s="223"/>
      <c r="F38" s="223"/>
      <c r="G38" s="223"/>
      <c r="H38" s="223"/>
      <c r="I38" s="4">
        <v>29</v>
      </c>
      <c r="J38" s="8"/>
      <c r="K38" s="12">
        <v>2672530</v>
      </c>
    </row>
    <row r="39" spans="1:11" ht="12.75">
      <c r="A39" s="252" t="s">
        <v>59</v>
      </c>
      <c r="B39" s="253"/>
      <c r="C39" s="253"/>
      <c r="D39" s="253"/>
      <c r="E39" s="253"/>
      <c r="F39" s="253"/>
      <c r="G39" s="253"/>
      <c r="H39" s="253"/>
      <c r="I39" s="4">
        <v>30</v>
      </c>
      <c r="J39" s="9">
        <f>SUM(J36:J38)</f>
        <v>27757671</v>
      </c>
      <c r="K39" s="11">
        <f>SUM(K36:K38)</f>
        <v>37843354</v>
      </c>
    </row>
    <row r="40" spans="1:11" ht="12.75">
      <c r="A40" s="222" t="s">
        <v>25</v>
      </c>
      <c r="B40" s="223"/>
      <c r="C40" s="223"/>
      <c r="D40" s="223"/>
      <c r="E40" s="223"/>
      <c r="F40" s="223"/>
      <c r="G40" s="223"/>
      <c r="H40" s="223"/>
      <c r="I40" s="4">
        <v>31</v>
      </c>
      <c r="J40" s="12">
        <v>45920417</v>
      </c>
      <c r="K40" s="12">
        <v>45182342</v>
      </c>
    </row>
    <row r="41" spans="1:11" ht="12.75">
      <c r="A41" s="222" t="s">
        <v>26</v>
      </c>
      <c r="B41" s="223"/>
      <c r="C41" s="223"/>
      <c r="D41" s="223"/>
      <c r="E41" s="223"/>
      <c r="F41" s="223"/>
      <c r="G41" s="223"/>
      <c r="H41" s="223"/>
      <c r="I41" s="4">
        <v>32</v>
      </c>
      <c r="J41" s="108">
        <v>0</v>
      </c>
      <c r="K41" s="12"/>
    </row>
    <row r="42" spans="1:11" ht="12.75">
      <c r="A42" s="222" t="s">
        <v>27</v>
      </c>
      <c r="B42" s="223"/>
      <c r="C42" s="223"/>
      <c r="D42" s="223"/>
      <c r="E42" s="223"/>
      <c r="F42" s="223"/>
      <c r="G42" s="223"/>
      <c r="H42" s="223"/>
      <c r="I42" s="4">
        <v>33</v>
      </c>
      <c r="J42" s="108">
        <v>0</v>
      </c>
      <c r="K42" s="12"/>
    </row>
    <row r="43" spans="1:11" ht="12.75">
      <c r="A43" s="222" t="s">
        <v>28</v>
      </c>
      <c r="B43" s="223"/>
      <c r="C43" s="223"/>
      <c r="D43" s="223"/>
      <c r="E43" s="223"/>
      <c r="F43" s="223"/>
      <c r="G43" s="223"/>
      <c r="H43" s="223"/>
      <c r="I43" s="4">
        <v>34</v>
      </c>
      <c r="J43" s="108">
        <v>0</v>
      </c>
      <c r="K43" s="12"/>
    </row>
    <row r="44" spans="1:11" ht="12.75">
      <c r="A44" s="222" t="s">
        <v>29</v>
      </c>
      <c r="B44" s="223"/>
      <c r="C44" s="223"/>
      <c r="D44" s="223"/>
      <c r="E44" s="223"/>
      <c r="F44" s="223"/>
      <c r="G44" s="223"/>
      <c r="H44" s="223"/>
      <c r="I44" s="4">
        <v>35</v>
      </c>
      <c r="J44" s="108">
        <v>4825213</v>
      </c>
      <c r="K44" s="12">
        <v>52453</v>
      </c>
    </row>
    <row r="45" spans="1:11" ht="12.75">
      <c r="A45" s="252" t="s">
        <v>60</v>
      </c>
      <c r="B45" s="253"/>
      <c r="C45" s="253"/>
      <c r="D45" s="253"/>
      <c r="E45" s="253"/>
      <c r="F45" s="253"/>
      <c r="G45" s="253"/>
      <c r="H45" s="253"/>
      <c r="I45" s="4">
        <v>36</v>
      </c>
      <c r="J45" s="9">
        <f>SUM(J40:J44)</f>
        <v>50745630</v>
      </c>
      <c r="K45" s="11">
        <f>SUM(K40:K44)</f>
        <v>45234795</v>
      </c>
    </row>
    <row r="46" spans="1:11" ht="12.75">
      <c r="A46" s="252" t="s">
        <v>11</v>
      </c>
      <c r="B46" s="253"/>
      <c r="C46" s="253"/>
      <c r="D46" s="253"/>
      <c r="E46" s="253"/>
      <c r="F46" s="253"/>
      <c r="G46" s="253"/>
      <c r="H46" s="253"/>
      <c r="I46" s="4">
        <v>37</v>
      </c>
      <c r="J46" s="9">
        <f>IF(J39&gt;J45,J39-J45,0)</f>
        <v>0</v>
      </c>
      <c r="K46" s="11">
        <f>IF(K39&gt;K45,K39-K45,0)</f>
        <v>0</v>
      </c>
    </row>
    <row r="47" spans="1:11" ht="12.75">
      <c r="A47" s="252" t="s">
        <v>12</v>
      </c>
      <c r="B47" s="253"/>
      <c r="C47" s="253"/>
      <c r="D47" s="253"/>
      <c r="E47" s="253"/>
      <c r="F47" s="253"/>
      <c r="G47" s="253"/>
      <c r="H47" s="253"/>
      <c r="I47" s="4">
        <v>38</v>
      </c>
      <c r="J47" s="9">
        <f>IF(J45&gt;J39,J45-J39,0)</f>
        <v>22987959</v>
      </c>
      <c r="K47" s="11">
        <f>IF(K45&gt;K39,K45-K39,0)</f>
        <v>7391441</v>
      </c>
    </row>
    <row r="48" spans="1:11" ht="12.75">
      <c r="A48" s="222" t="s">
        <v>61</v>
      </c>
      <c r="B48" s="223"/>
      <c r="C48" s="223"/>
      <c r="D48" s="223"/>
      <c r="E48" s="223"/>
      <c r="F48" s="223"/>
      <c r="G48" s="223"/>
      <c r="H48" s="223"/>
      <c r="I48" s="4">
        <v>39</v>
      </c>
      <c r="J48" s="9">
        <f>IF(J20-J21+J33-J34+J46-J47&gt;0,J20-J21+J33-J34+J46-J47,0)</f>
        <v>0</v>
      </c>
      <c r="K48" s="11">
        <f>IF(K20-K21+K33-K34+K46-K47&gt;0,K20-K21+K33-K34+K46-K47,0)</f>
        <v>3191707</v>
      </c>
    </row>
    <row r="49" spans="1:11" ht="12.75">
      <c r="A49" s="222" t="s">
        <v>62</v>
      </c>
      <c r="B49" s="223"/>
      <c r="C49" s="223"/>
      <c r="D49" s="223"/>
      <c r="E49" s="223"/>
      <c r="F49" s="223"/>
      <c r="G49" s="223"/>
      <c r="H49" s="223"/>
      <c r="I49" s="4">
        <v>40</v>
      </c>
      <c r="J49" s="9">
        <f>IF(J21-J20+J34-J33+J47-J46&gt;0,J21-J20+J34-J33+J47-J46,0)</f>
        <v>1074025</v>
      </c>
      <c r="K49" s="11">
        <f>IF(K21-K20+K34-K33+K47-K46&gt;0,K21-K20+K34-K33+K47-K46,0)</f>
        <v>0</v>
      </c>
    </row>
    <row r="50" spans="1:11" ht="12.75">
      <c r="A50" s="222" t="s">
        <v>139</v>
      </c>
      <c r="B50" s="223"/>
      <c r="C50" s="223"/>
      <c r="D50" s="223"/>
      <c r="E50" s="223"/>
      <c r="F50" s="223"/>
      <c r="G50" s="223"/>
      <c r="H50" s="223"/>
      <c r="I50" s="4">
        <v>41</v>
      </c>
      <c r="J50" s="12">
        <v>3006099</v>
      </c>
      <c r="K50" s="12">
        <v>1932074</v>
      </c>
    </row>
    <row r="51" spans="1:11" ht="12.75">
      <c r="A51" s="222" t="s">
        <v>148</v>
      </c>
      <c r="B51" s="223"/>
      <c r="C51" s="223"/>
      <c r="D51" s="223"/>
      <c r="E51" s="223"/>
      <c r="F51" s="223"/>
      <c r="G51" s="223"/>
      <c r="H51" s="223"/>
      <c r="I51" s="4">
        <v>42</v>
      </c>
      <c r="J51" s="108"/>
      <c r="K51" s="12">
        <v>3191707</v>
      </c>
    </row>
    <row r="52" spans="1:11" ht="12.75">
      <c r="A52" s="222" t="s">
        <v>149</v>
      </c>
      <c r="B52" s="223"/>
      <c r="C52" s="223"/>
      <c r="D52" s="223"/>
      <c r="E52" s="223"/>
      <c r="F52" s="223"/>
      <c r="G52" s="223"/>
      <c r="H52" s="223"/>
      <c r="I52" s="4">
        <v>43</v>
      </c>
      <c r="J52" s="109">
        <v>1074025</v>
      </c>
      <c r="K52" s="12"/>
    </row>
    <row r="53" spans="1:11" ht="12.75">
      <c r="A53" s="208" t="s">
        <v>150</v>
      </c>
      <c r="B53" s="209"/>
      <c r="C53" s="209"/>
      <c r="D53" s="209"/>
      <c r="E53" s="209"/>
      <c r="F53" s="209"/>
      <c r="G53" s="209"/>
      <c r="H53" s="209"/>
      <c r="I53" s="7">
        <v>44</v>
      </c>
      <c r="J53" s="10">
        <f>J50+J51-J52</f>
        <v>1932074</v>
      </c>
      <c r="K53" s="15">
        <f>K50+K51-K52</f>
        <v>5123781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4">
    <dataValidation type="whole" operator="notEqual" allowBlank="1" showInputMessage="1" showErrorMessage="1" errorTitle="Pogrešan unos" error="Mogu se unijeti samo cjelobrojne vrijednosti." sqref="J40 J37:J38 K29:K31 J23:K27 K15:K18 J8:K13 K36:K38 K40:K44 J50 K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  <dataValidation type="whole" operator="notEqual" allowBlank="1" showErrorMessage="1" errorTitle="Pogrešan unos" error="Mogu se unijeti samo cjelobrojne vrijednosti." sqref="J15:J18 J29:J31 J36 J41:J44 J51">
      <formula1>9999999998</formula1>
    </dataValidation>
    <dataValidation type="whole" operator="greaterThanOrEqual" allowBlank="1" showErrorMessage="1" errorTitle="Pogrešan unos" error="Mogu se unijeti samo cjelobrojne pozitivne vrijednosti." sqref="J52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4">
      <selection activeCell="L25" sqref="L25"/>
    </sheetView>
  </sheetViews>
  <sheetFormatPr defaultColWidth="9.140625" defaultRowHeight="12.75"/>
  <cols>
    <col min="1" max="4" width="9.140625" style="77" customWidth="1"/>
    <col min="5" max="5" width="10.28125" style="77" bestFit="1" customWidth="1"/>
    <col min="6" max="6" width="9.140625" style="77" customWidth="1"/>
    <col min="7" max="7" width="10.28125" style="77" customWidth="1"/>
    <col min="8" max="8" width="0.5625" style="77" customWidth="1"/>
    <col min="9" max="9" width="9.140625" style="77" customWidth="1"/>
    <col min="10" max="10" width="10.140625" style="77" customWidth="1"/>
    <col min="11" max="11" width="10.421875" style="77" bestFit="1" customWidth="1"/>
    <col min="12" max="16384" width="9.140625" style="77" customWidth="1"/>
  </cols>
  <sheetData>
    <row r="1" spans="1:12" ht="12.75">
      <c r="A1" s="290" t="s">
        <v>254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76"/>
    </row>
    <row r="2" spans="1:12" ht="15.75">
      <c r="A2" s="74"/>
      <c r="B2" s="75"/>
      <c r="C2" s="277" t="s">
        <v>255</v>
      </c>
      <c r="D2" s="277"/>
      <c r="E2" s="79">
        <v>40909</v>
      </c>
      <c r="F2" s="78" t="s">
        <v>221</v>
      </c>
      <c r="G2" s="278">
        <v>41274</v>
      </c>
      <c r="H2" s="279"/>
      <c r="I2" s="75"/>
      <c r="J2" s="75"/>
      <c r="K2" s="75"/>
      <c r="L2" s="80"/>
    </row>
    <row r="3" spans="1:11" ht="24" thickBot="1">
      <c r="A3" s="280" t="s">
        <v>50</v>
      </c>
      <c r="B3" s="280"/>
      <c r="C3" s="280"/>
      <c r="D3" s="280"/>
      <c r="E3" s="280"/>
      <c r="F3" s="280"/>
      <c r="G3" s="280"/>
      <c r="H3" s="280"/>
      <c r="I3" s="126" t="s">
        <v>278</v>
      </c>
      <c r="J3" s="127" t="s">
        <v>128</v>
      </c>
      <c r="K3" s="127" t="s">
        <v>129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129">
        <v>2</v>
      </c>
      <c r="J4" s="128" t="s">
        <v>256</v>
      </c>
      <c r="K4" s="128" t="s">
        <v>257</v>
      </c>
    </row>
    <row r="5" spans="1:11" ht="12.75">
      <c r="A5" s="275" t="s">
        <v>258</v>
      </c>
      <c r="B5" s="276"/>
      <c r="C5" s="276"/>
      <c r="D5" s="276"/>
      <c r="E5" s="276"/>
      <c r="F5" s="276"/>
      <c r="G5" s="276"/>
      <c r="H5" s="276"/>
      <c r="I5" s="81">
        <v>1</v>
      </c>
      <c r="J5" s="110">
        <v>96040350</v>
      </c>
      <c r="K5" s="82">
        <v>96040350</v>
      </c>
    </row>
    <row r="6" spans="1:11" ht="12.75">
      <c r="A6" s="275" t="s">
        <v>259</v>
      </c>
      <c r="B6" s="276"/>
      <c r="C6" s="276"/>
      <c r="D6" s="276"/>
      <c r="E6" s="276"/>
      <c r="F6" s="276"/>
      <c r="G6" s="276"/>
      <c r="H6" s="276"/>
      <c r="I6" s="81">
        <v>2</v>
      </c>
      <c r="J6" s="111">
        <v>17748231</v>
      </c>
      <c r="K6" s="83">
        <v>0</v>
      </c>
    </row>
    <row r="7" spans="1:11" ht="12.75">
      <c r="A7" s="275" t="s">
        <v>260</v>
      </c>
      <c r="B7" s="276"/>
      <c r="C7" s="276"/>
      <c r="D7" s="276"/>
      <c r="E7" s="276"/>
      <c r="F7" s="276"/>
      <c r="G7" s="276"/>
      <c r="H7" s="276"/>
      <c r="I7" s="81">
        <v>3</v>
      </c>
      <c r="J7" s="112">
        <v>246700</v>
      </c>
      <c r="K7" s="83">
        <v>475381</v>
      </c>
    </row>
    <row r="8" spans="1:11" ht="12.75">
      <c r="A8" s="275" t="s">
        <v>261</v>
      </c>
      <c r="B8" s="276"/>
      <c r="C8" s="276"/>
      <c r="D8" s="276"/>
      <c r="E8" s="276"/>
      <c r="F8" s="276"/>
      <c r="G8" s="276"/>
      <c r="H8" s="276"/>
      <c r="I8" s="81">
        <v>4</v>
      </c>
      <c r="J8" s="113">
        <v>-4906751</v>
      </c>
      <c r="K8" s="83">
        <v>-45942412</v>
      </c>
    </row>
    <row r="9" spans="1:11" ht="12.75">
      <c r="A9" s="275" t="s">
        <v>262</v>
      </c>
      <c r="B9" s="276"/>
      <c r="C9" s="276"/>
      <c r="D9" s="276"/>
      <c r="E9" s="276"/>
      <c r="F9" s="276"/>
      <c r="G9" s="276"/>
      <c r="H9" s="276"/>
      <c r="I9" s="81">
        <v>5</v>
      </c>
      <c r="J9" s="113">
        <v>-70680822</v>
      </c>
      <c r="K9" s="83">
        <v>-141679068</v>
      </c>
    </row>
    <row r="10" spans="1:11" ht="12.75">
      <c r="A10" s="275" t="s">
        <v>263</v>
      </c>
      <c r="B10" s="276"/>
      <c r="C10" s="276"/>
      <c r="D10" s="276"/>
      <c r="E10" s="276"/>
      <c r="F10" s="276"/>
      <c r="G10" s="276"/>
      <c r="H10" s="276"/>
      <c r="I10" s="81">
        <v>6</v>
      </c>
      <c r="J10" s="113">
        <v>278255370</v>
      </c>
      <c r="K10" s="83">
        <v>273081818</v>
      </c>
    </row>
    <row r="11" spans="1:11" ht="12.75">
      <c r="A11" s="275" t="s">
        <v>264</v>
      </c>
      <c r="B11" s="276"/>
      <c r="C11" s="276"/>
      <c r="D11" s="276"/>
      <c r="E11" s="276"/>
      <c r="F11" s="276"/>
      <c r="G11" s="276"/>
      <c r="H11" s="276"/>
      <c r="I11" s="81">
        <v>7</v>
      </c>
      <c r="J11" s="113"/>
      <c r="K11" s="83"/>
    </row>
    <row r="12" spans="1:11" ht="12.75">
      <c r="A12" s="275" t="s">
        <v>265</v>
      </c>
      <c r="B12" s="276"/>
      <c r="C12" s="276"/>
      <c r="D12" s="276"/>
      <c r="E12" s="276"/>
      <c r="F12" s="276"/>
      <c r="G12" s="276"/>
      <c r="H12" s="276"/>
      <c r="I12" s="81">
        <v>8</v>
      </c>
      <c r="J12" s="113"/>
      <c r="K12" s="83"/>
    </row>
    <row r="13" spans="1:11" ht="12.75">
      <c r="A13" s="275" t="s">
        <v>266</v>
      </c>
      <c r="B13" s="276"/>
      <c r="C13" s="276"/>
      <c r="D13" s="276"/>
      <c r="E13" s="276"/>
      <c r="F13" s="276"/>
      <c r="G13" s="276"/>
      <c r="H13" s="276"/>
      <c r="I13" s="81">
        <v>9</v>
      </c>
      <c r="J13" s="113"/>
      <c r="K13" s="83"/>
    </row>
    <row r="14" spans="1:11" ht="12.75">
      <c r="A14" s="282" t="s">
        <v>267</v>
      </c>
      <c r="B14" s="283"/>
      <c r="C14" s="283"/>
      <c r="D14" s="283"/>
      <c r="E14" s="283"/>
      <c r="F14" s="283"/>
      <c r="G14" s="283"/>
      <c r="H14" s="283"/>
      <c r="I14" s="81">
        <v>10</v>
      </c>
      <c r="J14" s="84">
        <f>SUM(J5:J13)</f>
        <v>316703078</v>
      </c>
      <c r="K14" s="84">
        <f>SUM(K5:K13)</f>
        <v>181976069</v>
      </c>
    </row>
    <row r="15" spans="1:11" ht="12.75">
      <c r="A15" s="275" t="s">
        <v>268</v>
      </c>
      <c r="B15" s="276"/>
      <c r="C15" s="276"/>
      <c r="D15" s="276"/>
      <c r="E15" s="276"/>
      <c r="F15" s="276"/>
      <c r="G15" s="276"/>
      <c r="H15" s="276"/>
      <c r="I15" s="81">
        <v>11</v>
      </c>
      <c r="J15" s="83"/>
      <c r="K15" s="83"/>
    </row>
    <row r="16" spans="1:11" ht="12.75">
      <c r="A16" s="275" t="s">
        <v>269</v>
      </c>
      <c r="B16" s="276"/>
      <c r="C16" s="276"/>
      <c r="D16" s="276"/>
      <c r="E16" s="276"/>
      <c r="F16" s="276"/>
      <c r="G16" s="276"/>
      <c r="H16" s="276"/>
      <c r="I16" s="81">
        <v>12</v>
      </c>
      <c r="J16" s="83"/>
      <c r="K16" s="83"/>
    </row>
    <row r="17" spans="1:11" ht="12.75">
      <c r="A17" s="275" t="s">
        <v>270</v>
      </c>
      <c r="B17" s="276"/>
      <c r="C17" s="276"/>
      <c r="D17" s="276"/>
      <c r="E17" s="276"/>
      <c r="F17" s="276"/>
      <c r="G17" s="276"/>
      <c r="H17" s="276"/>
      <c r="I17" s="81">
        <v>13</v>
      </c>
      <c r="J17" s="83"/>
      <c r="K17" s="83"/>
    </row>
    <row r="18" spans="1:11" ht="12.75">
      <c r="A18" s="275" t="s">
        <v>271</v>
      </c>
      <c r="B18" s="276"/>
      <c r="C18" s="276"/>
      <c r="D18" s="276"/>
      <c r="E18" s="276"/>
      <c r="F18" s="276"/>
      <c r="G18" s="276"/>
      <c r="H18" s="276"/>
      <c r="I18" s="81">
        <v>14</v>
      </c>
      <c r="J18" s="83"/>
      <c r="K18" s="83"/>
    </row>
    <row r="19" spans="1:11" ht="12.75">
      <c r="A19" s="275" t="s">
        <v>272</v>
      </c>
      <c r="B19" s="276"/>
      <c r="C19" s="276"/>
      <c r="D19" s="276"/>
      <c r="E19" s="276"/>
      <c r="F19" s="276"/>
      <c r="G19" s="276"/>
      <c r="H19" s="276"/>
      <c r="I19" s="81">
        <v>15</v>
      </c>
      <c r="J19" s="83"/>
      <c r="K19" s="83"/>
    </row>
    <row r="20" spans="1:11" ht="12.75">
      <c r="A20" s="275" t="s">
        <v>273</v>
      </c>
      <c r="B20" s="276"/>
      <c r="C20" s="276"/>
      <c r="D20" s="276"/>
      <c r="E20" s="276"/>
      <c r="F20" s="276"/>
      <c r="G20" s="276"/>
      <c r="H20" s="276"/>
      <c r="I20" s="81">
        <v>16</v>
      </c>
      <c r="J20" s="83"/>
      <c r="K20" s="83"/>
    </row>
    <row r="21" spans="1:11" ht="12.75">
      <c r="A21" s="282" t="s">
        <v>274</v>
      </c>
      <c r="B21" s="283"/>
      <c r="C21" s="283"/>
      <c r="D21" s="283"/>
      <c r="E21" s="283"/>
      <c r="F21" s="283"/>
      <c r="G21" s="283"/>
      <c r="H21" s="283"/>
      <c r="I21" s="81">
        <v>17</v>
      </c>
      <c r="J21" s="85">
        <f>SUM(J15:J20)</f>
        <v>0</v>
      </c>
      <c r="K21" s="85">
        <f>SUM(K15:K20)</f>
        <v>0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4" t="s">
        <v>275</v>
      </c>
      <c r="B23" s="285"/>
      <c r="C23" s="285"/>
      <c r="D23" s="285"/>
      <c r="E23" s="285"/>
      <c r="F23" s="285"/>
      <c r="G23" s="285"/>
      <c r="H23" s="285"/>
      <c r="I23" s="86">
        <v>18</v>
      </c>
      <c r="J23" s="114">
        <f>+J14+J21</f>
        <v>316703078</v>
      </c>
      <c r="K23" s="114">
        <f>+K14+K21</f>
        <v>181976069</v>
      </c>
    </row>
    <row r="24" spans="1:11" ht="23.25" customHeight="1">
      <c r="A24" s="286" t="s">
        <v>276</v>
      </c>
      <c r="B24" s="287"/>
      <c r="C24" s="287"/>
      <c r="D24" s="287"/>
      <c r="E24" s="287"/>
      <c r="F24" s="287"/>
      <c r="G24" s="287"/>
      <c r="H24" s="287"/>
      <c r="I24" s="87">
        <v>19</v>
      </c>
      <c r="J24" s="85"/>
      <c r="K24" s="85"/>
    </row>
    <row r="25" spans="1:11" ht="30" customHeight="1">
      <c r="A25" s="288" t="s">
        <v>277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4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ErrorMessage="1" errorTitle="Pogrešan unos" error="Mogu se unijeti samo cjelobrojne vrijednosti." sqref="J5:J13">
      <formula1>999999999999</formula1>
    </dataValidation>
    <dataValidation type="whole" operator="notEqual" allowBlank="1" showErrorMessage="1" errorTitle="Pogrešan unos" error="Mogu se unijeti samo cjelobrojne vrijednosti." sqref="J23:K23">
      <formula1>9999999999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svetecz</cp:lastModifiedBy>
  <cp:lastPrinted>2011-03-28T11:17:39Z</cp:lastPrinted>
  <dcterms:created xsi:type="dcterms:W3CDTF">2008-10-17T11:51:54Z</dcterms:created>
  <dcterms:modified xsi:type="dcterms:W3CDTF">2013-07-22T12:01:00Z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