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4430" windowHeight="14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<sst xmlns="http://schemas.openxmlformats.org/spreadsheetml/2006/main" count="331" uniqueCount="300">
  <si>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</si>
  <si>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</si>
  <si>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</si>
  <si>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</si>
  <si>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</si>
  <si>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</si>
  <si>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</si>
  <si>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</si>
  <si>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</si>
  <si>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</si>
  <si>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</si>
  <si>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</si>
  <si>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</si>
  <si>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</si>
  <si>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</si>
  <si>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</si>
  <si>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</si>
  <si>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</si>
  <si>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</si>
  <si>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</si>
  <si>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</si>
  <si>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</si>
  <si>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</si>
  <si>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</si>
  <si>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</si>
  <si>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</si>
  <si>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</si>
  <si>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</si>
  <si>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</si>
  <si>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</si>
  <si>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</si>
  <si>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</si>
  <si>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</si>
  <si>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</si>
  <si>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</si>
  <si>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</si>
  <si>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</si>
  <si>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</si>
  <si>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</si>
  <si>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</si>
  <si>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</si>
  <si>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</si>
  <si>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</si>
  <si>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</si>
  <si>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</si>
  <si>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</si>
  <si>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</si>
  <si>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</si>
  <si>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</si>
  <si>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</si>
  <si>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</si>
  <si>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</si>
  <si>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</si>
  <si>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</si>
  <si>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</si>
  <si>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</si>
  <si>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</si>
  <si>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</si>
  <si>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</si>
  <si>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</si>
  <si>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</si>
  <si>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</si>
  <si>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</si>
  <si>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</si>
  <si>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</si>
  <si>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</si>
  <si>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</si>
  <si>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</si>
  <si>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</si>
  <si>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</si>
  <si>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</si>
  <si>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</si>
  <si>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</si>
  <si>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</si>
  <si>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</si>
  <si>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</si>
  <si>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</si>
  <si>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</si>
  <si>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</si>
  <si>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</si>
  <si>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</si>
  <si>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</si>
  <si>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</si>
  <si>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</si>
  <si>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</si>
  <si>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</si>
  <si>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</si>
  <si>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</si>
  <si>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</si>
  <si>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</si>
  <si>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</si>
  <si>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</si>
  <si>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</si>
  <si>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</si>
  <si>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</si>
  <si>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</si>
  <si>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</si>
  <si>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</si>
  <si>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</si>
  <si>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</si>
  <si>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</si>
  <si>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</si>
  <si>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</si>
  <si>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</si>
  <si>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</si>
  <si>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</si>
  <si>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</si>
  <si>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</si>
  <si>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</si>
  <si>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</si>
  <si>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</si>
  <si>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</si>
  <si>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</si>
  <si>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</si>
  <si>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</si>
  <si>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</si>
  <si>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</si>
  <si>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</si>
  <si>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</si>
  <si>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</si>
  <si>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</si>
  <si>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</si>
  <si>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</si>
  <si>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</si>
  <si>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</si>
  <si>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</si>
  <si>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</si>
  <si>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</si>
  <si>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</si>
  <si>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</si>
  <si>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</si>
  <si>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</si>
  <si>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</si>
  <si>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</si>
  <si>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</si>
  <si>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</si>
  <si>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</si>
  <si>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</si>
  <si>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</si>
  <si>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</si>
  <si>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</si>
  <si>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</si>
  <si>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</si>
  <si>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</si>
  <si>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</si>
  <si>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</si>
  <si>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</si>
  <si>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</si>
  <si>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</si>
  <si>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</si>
  <si>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</si>
  <si>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</si>
  <si>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</si>
  <si>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</si>
  <si>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</si>
  <si>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</si>
  <si>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</si>
  <si>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</si>
  <si>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</si>
  <si>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</si>
  <si>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</si>
  <si>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</si>
  <si>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</si>
  <si>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</si>
  <si>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</si>
  <si>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</si>
  <si>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</si>
  <si>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</si>
  <si>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</si>
  <si>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</si>
  <si>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</si>
  <si>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</si>
  <si>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</si>
  <si>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</si>
  <si>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</si>
  <si>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</si>
  <si>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</si>
  <si>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</si>
  <si>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</si>
  <si>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</si>
  <si>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</si>
  <si>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</si>
  <si>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</si>
  <si>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</si>
  <si>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</si>
  <si>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</si>
  <si>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</si>
  <si>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</si>
  <si>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</si>
  <si>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</si>
  <si>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</si>
  <si>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</si>
  <si>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</si>
  <si>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</si>
  <si>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</si>
  <si>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</si>
  <si>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</si>
  <si>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</si>
  <si>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</si>
  <si>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</si>
  <si>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</si>
  <si>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</si>
  <si>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</si>
  <si>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</si>
  <si>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</si>
  <si>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</si>
  <si>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</si>
  <si>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</si>
  <si>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</si>
  <si>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</si>
  <si>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</si>
  <si>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</si>
  <si>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</si>
  <si>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</si>
  <si>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</si>
  <si>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</si>
  <si>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</si>
  <si>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</si>
  <si>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</si>
  <si>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</si>
  <si>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</si>
  <si>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</si>
  <si>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</si>
  <si>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</si>
  <si>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</si>
  <si>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</si>
  <si>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</si>
  <si>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</si>
  <si>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</si>
  <si>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</si>
  <si>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</si>
  <si>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</si>
  <si>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</si>
  <si>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</si>
  <si>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</si>
  <si>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</si>
  <si>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</si>
  <si>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</si>
  <si>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</si>
  <si>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</si>
  <si>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</si>
  <si>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</si>
  <si>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</si>
  <si>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</si>
  <si>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</si>
  <si>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</si>
  <si>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</si>
  <si>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</si>
  <si>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</si>
  <si>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</si>
  <si>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</si>
  <si>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</si>
  <si>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</si>
  <si>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</si>
  <si>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</si>
  <si>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</si>
  <si>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</si>
  <si>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</si>
  <si>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</si>
  <si>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</si>
  <si>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</si>
  <si>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</si>
  <si>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</si>
  <si>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</si>
  <si>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</si>
  <si>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</si>
  <si>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</si>
  <si>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</si>
  <si>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</si>
  <si>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</si>
  <si>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</si>
  <si>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</si>
  <si>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</si>
  <si>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</si>
  <si>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</si>
  <si>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</si>
  <si>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</si>
  <si>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</si>
  <si>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</si>
  <si>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</si>
  <si>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</si>
  <si>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</si>
  <si>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</si>
  <si>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</si>
  <si>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</si>
  <si>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</si>
  <si>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</si>
  <si>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</si>
  <si>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</si>
  <si>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</si>
  <si>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</si>
  <si>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</si>
  <si>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</si>
  <si>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</si>
  <si>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</si>
  <si>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</si>
  <si>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stanje na dan 30.09.2018</t>
  </si>
  <si>
    <t>u razdoblju 01.01.2018. do 30.09.2018.</t>
  </si>
  <si>
    <t>u razdoblju 01.01.2018 do 30.09.2018.</t>
  </si>
  <si>
    <t>Tromjesečni financijski izvještaj poduzetnika TFI-POD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</si>
</sst>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9750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98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25" t="s">
        <v>214</v>
      </c>
      <c r="B1" s="126"/>
      <c r="C1" s="126"/>
      <c r="D1" s="72"/>
      <c r="E1" s="72"/>
      <c r="F1" s="72"/>
      <c r="G1" s="72"/>
      <c r="H1" s="72"/>
      <c r="I1" s="73"/>
      <c r="J1" s="8"/>
      <c r="K1" s="8"/>
      <c r="L1" s="8"/>
    </row>
    <row r="2" spans="1:12" ht="12.75">
      <c r="A2" s="176" t="s">
        <v>215</v>
      </c>
      <c r="B2" s="177"/>
      <c r="C2" s="177"/>
      <c r="D2" s="178"/>
      <c r="E2" s="107">
        <v>43101</v>
      </c>
      <c r="F2" s="10"/>
      <c r="G2" s="11" t="s">
        <v>216</v>
      </c>
      <c r="H2" s="107">
        <v>43373</v>
      </c>
      <c r="I2" s="74"/>
      <c r="J2" s="8"/>
      <c r="K2" s="8"/>
      <c r="L2" s="8"/>
    </row>
    <row r="3" spans="1:12" ht="12.75">
      <c r="A3" s="75"/>
      <c r="B3" s="12">
        <v>18</v>
      </c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.75" customHeight="1">
      <c r="A4" s="179" t="s">
        <v>299</v>
      </c>
      <c r="B4" s="180"/>
      <c r="C4" s="180"/>
      <c r="D4" s="180"/>
      <c r="E4" s="180"/>
      <c r="F4" s="180"/>
      <c r="G4" s="180"/>
      <c r="H4" s="180"/>
      <c r="I4" s="181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44" t="s">
        <v>217</v>
      </c>
      <c r="B6" s="145"/>
      <c r="C6" s="136" t="s">
        <v>279</v>
      </c>
      <c r="D6" s="137"/>
      <c r="E6" s="27"/>
      <c r="F6" s="27"/>
      <c r="G6" s="27"/>
      <c r="H6" s="27"/>
      <c r="I6" s="80"/>
      <c r="J6" s="8"/>
      <c r="K6" s="8"/>
      <c r="L6" s="8"/>
    </row>
    <row r="7" spans="1:12" ht="12.75">
      <c r="A7" s="81"/>
      <c r="B7" s="20"/>
      <c r="C7" s="14"/>
      <c r="D7" s="14"/>
      <c r="E7" s="27"/>
      <c r="F7" s="27"/>
      <c r="G7" s="27"/>
      <c r="H7" s="27"/>
      <c r="I7" s="80"/>
      <c r="J7" s="8"/>
      <c r="K7" s="8"/>
      <c r="L7" s="8"/>
    </row>
    <row r="8" spans="1:12" ht="12.75">
      <c r="A8" s="182" t="s">
        <v>218</v>
      </c>
      <c r="B8" s="183"/>
      <c r="C8" s="136" t="s">
        <v>280</v>
      </c>
      <c r="D8" s="137"/>
      <c r="E8" s="27"/>
      <c r="F8" s="27"/>
      <c r="G8" s="27"/>
      <c r="H8" s="27"/>
      <c r="I8" s="82"/>
      <c r="J8" s="8"/>
      <c r="K8" s="8"/>
      <c r="L8" s="8"/>
    </row>
    <row r="9" spans="1:12" ht="12.75">
      <c r="A9" s="83"/>
      <c r="B9" s="45"/>
      <c r="C9" s="18"/>
      <c r="D9" s="24"/>
      <c r="E9" s="14"/>
      <c r="F9" s="14"/>
      <c r="G9" s="14"/>
      <c r="H9" s="14"/>
      <c r="I9" s="82"/>
      <c r="J9" s="8"/>
      <c r="K9" s="8"/>
      <c r="L9" s="8"/>
    </row>
    <row r="10" spans="1:12" ht="12.75">
      <c r="A10" s="128" t="s">
        <v>219</v>
      </c>
      <c r="B10" s="174"/>
      <c r="C10" s="136" t="s">
        <v>281</v>
      </c>
      <c r="D10" s="137"/>
      <c r="E10" s="14"/>
      <c r="F10" s="14"/>
      <c r="G10" s="14"/>
      <c r="H10" s="14"/>
      <c r="I10" s="82"/>
      <c r="J10" s="8"/>
      <c r="K10" s="8"/>
      <c r="L10" s="8"/>
    </row>
    <row r="11" spans="1:12" ht="12.75">
      <c r="A11" s="175"/>
      <c r="B11" s="174"/>
      <c r="C11" s="14"/>
      <c r="D11" s="14"/>
      <c r="E11" s="14"/>
      <c r="F11" s="14"/>
      <c r="G11" s="14"/>
      <c r="H11" s="14"/>
      <c r="I11" s="82"/>
      <c r="J11" s="8"/>
      <c r="K11" s="8"/>
      <c r="L11" s="8"/>
    </row>
    <row r="12" spans="1:12" ht="12.75">
      <c r="A12" s="144" t="s">
        <v>220</v>
      </c>
      <c r="B12" s="145"/>
      <c r="C12" s="130" t="s">
        <v>282</v>
      </c>
      <c r="D12" s="171"/>
      <c r="E12" s="171"/>
      <c r="F12" s="171"/>
      <c r="G12" s="171"/>
      <c r="H12" s="171"/>
      <c r="I12" s="146"/>
      <c r="J12" s="8"/>
      <c r="K12" s="8"/>
      <c r="L12" s="8"/>
    </row>
    <row r="13" spans="1:12" ht="12.75">
      <c r="A13" s="81"/>
      <c r="B13" s="20"/>
      <c r="C13" s="19"/>
      <c r="D13" s="14"/>
      <c r="E13" s="14"/>
      <c r="F13" s="14"/>
      <c r="G13" s="14"/>
      <c r="H13" s="14"/>
      <c r="I13" s="82"/>
      <c r="J13" s="8"/>
      <c r="K13" s="8"/>
      <c r="L13" s="8"/>
    </row>
    <row r="14" spans="1:12" ht="12.75">
      <c r="A14" s="144" t="s">
        <v>221</v>
      </c>
      <c r="B14" s="145"/>
      <c r="C14" s="172">
        <v>52100</v>
      </c>
      <c r="D14" s="173"/>
      <c r="E14" s="14"/>
      <c r="F14" s="130" t="s">
        <v>283</v>
      </c>
      <c r="G14" s="171"/>
      <c r="H14" s="171"/>
      <c r="I14" s="146"/>
      <c r="J14" s="8"/>
      <c r="K14" s="8"/>
      <c r="L14" s="8"/>
    </row>
    <row r="15" spans="1:12" ht="12.75">
      <c r="A15" s="81"/>
      <c r="B15" s="20"/>
      <c r="C15" s="14"/>
      <c r="D15" s="14"/>
      <c r="E15" s="14"/>
      <c r="F15" s="14"/>
      <c r="G15" s="14"/>
      <c r="H15" s="14"/>
      <c r="I15" s="82"/>
      <c r="J15" s="8"/>
      <c r="K15" s="8"/>
      <c r="L15" s="8"/>
    </row>
    <row r="16" spans="1:12" ht="12.75">
      <c r="A16" s="144" t="s">
        <v>222</v>
      </c>
      <c r="B16" s="145"/>
      <c r="C16" s="130" t="s">
        <v>284</v>
      </c>
      <c r="D16" s="171"/>
      <c r="E16" s="171"/>
      <c r="F16" s="171"/>
      <c r="G16" s="171"/>
      <c r="H16" s="171"/>
      <c r="I16" s="146"/>
      <c r="J16" s="8"/>
      <c r="K16" s="8"/>
      <c r="L16" s="8"/>
    </row>
    <row r="17" spans="1:12" ht="12.75">
      <c r="A17" s="81"/>
      <c r="B17" s="20"/>
      <c r="C17" s="14"/>
      <c r="D17" s="14"/>
      <c r="E17" s="14"/>
      <c r="F17" s="14"/>
      <c r="G17" s="14"/>
      <c r="H17" s="14"/>
      <c r="I17" s="82"/>
      <c r="J17" s="8"/>
      <c r="K17" s="8"/>
      <c r="L17" s="8"/>
    </row>
    <row r="18" spans="1:12" ht="12.75">
      <c r="A18" s="144" t="s">
        <v>223</v>
      </c>
      <c r="B18" s="145"/>
      <c r="C18" s="167" t="s">
        <v>285</v>
      </c>
      <c r="D18" s="168"/>
      <c r="E18" s="168"/>
      <c r="F18" s="168"/>
      <c r="G18" s="168"/>
      <c r="H18" s="168"/>
      <c r="I18" s="169"/>
      <c r="J18" s="8"/>
      <c r="K18" s="8"/>
      <c r="L18" s="8"/>
    </row>
    <row r="19" spans="1:12" ht="12.75">
      <c r="A19" s="81"/>
      <c r="B19" s="20"/>
      <c r="C19" s="19"/>
      <c r="D19" s="14"/>
      <c r="E19" s="14"/>
      <c r="F19" s="14"/>
      <c r="G19" s="14"/>
      <c r="H19" s="14"/>
      <c r="I19" s="82"/>
      <c r="J19" s="8"/>
      <c r="K19" s="8"/>
      <c r="L19" s="8"/>
    </row>
    <row r="20" spans="1:12" ht="12.75">
      <c r="A20" s="144" t="s">
        <v>224</v>
      </c>
      <c r="B20" s="145"/>
      <c r="C20" s="167" t="s">
        <v>286</v>
      </c>
      <c r="D20" s="168"/>
      <c r="E20" s="168"/>
      <c r="F20" s="168"/>
      <c r="G20" s="168"/>
      <c r="H20" s="168"/>
      <c r="I20" s="169"/>
      <c r="J20" s="8"/>
      <c r="K20" s="8"/>
      <c r="L20" s="8"/>
    </row>
    <row r="21" spans="1:12" ht="12.75">
      <c r="A21" s="81"/>
      <c r="B21" s="20"/>
      <c r="C21" s="19"/>
      <c r="D21" s="14"/>
      <c r="E21" s="14"/>
      <c r="F21" s="14"/>
      <c r="G21" s="14"/>
      <c r="H21" s="14"/>
      <c r="I21" s="82"/>
      <c r="J21" s="8"/>
      <c r="K21" s="8"/>
      <c r="L21" s="8"/>
    </row>
    <row r="22" spans="1:12" ht="12.75">
      <c r="A22" s="144" t="s">
        <v>225</v>
      </c>
      <c r="B22" s="145"/>
      <c r="C22" s="108">
        <v>359</v>
      </c>
      <c r="D22" s="130" t="s">
        <v>283</v>
      </c>
      <c r="E22" s="164"/>
      <c r="F22" s="165"/>
      <c r="G22" s="144"/>
      <c r="H22" s="170"/>
      <c r="I22" s="84"/>
      <c r="J22" s="8"/>
      <c r="K22" s="8"/>
      <c r="L22" s="8"/>
    </row>
    <row r="23" spans="1:12" ht="12.75">
      <c r="A23" s="81"/>
      <c r="B23" s="20"/>
      <c r="C23" s="14"/>
      <c r="D23" s="22"/>
      <c r="E23" s="22"/>
      <c r="F23" s="22"/>
      <c r="G23" s="22"/>
      <c r="H23" s="14"/>
      <c r="I23" s="82"/>
      <c r="J23" s="8"/>
      <c r="K23" s="8"/>
      <c r="L23" s="8"/>
    </row>
    <row r="24" spans="1:12" ht="12.75">
      <c r="A24" s="144" t="s">
        <v>226</v>
      </c>
      <c r="B24" s="145"/>
      <c r="C24" s="108">
        <v>18</v>
      </c>
      <c r="D24" s="130" t="s">
        <v>287</v>
      </c>
      <c r="E24" s="164"/>
      <c r="F24" s="164"/>
      <c r="G24" s="165"/>
      <c r="H24" s="46" t="s">
        <v>227</v>
      </c>
      <c r="I24" s="109">
        <v>30</v>
      </c>
      <c r="J24" s="8"/>
      <c r="K24" s="8"/>
      <c r="L24" s="8"/>
    </row>
    <row r="25" spans="1:12" ht="12.75">
      <c r="A25" s="81"/>
      <c r="B25" s="20"/>
      <c r="C25" s="14"/>
      <c r="D25" s="22"/>
      <c r="E25" s="22"/>
      <c r="F25" s="22"/>
      <c r="G25" s="20"/>
      <c r="H25" s="20" t="s">
        <v>276</v>
      </c>
      <c r="I25" s="85"/>
      <c r="J25" s="8"/>
      <c r="K25" s="8"/>
      <c r="L25" s="8"/>
    </row>
    <row r="26" spans="1:12" ht="12.75">
      <c r="A26" s="144" t="s">
        <v>228</v>
      </c>
      <c r="B26" s="145"/>
      <c r="C26" s="110" t="s">
        <v>289</v>
      </c>
      <c r="D26" s="23"/>
      <c r="E26" s="31"/>
      <c r="F26" s="22"/>
      <c r="G26" s="166" t="s">
        <v>229</v>
      </c>
      <c r="H26" s="145"/>
      <c r="I26" s="111" t="s">
        <v>288</v>
      </c>
      <c r="J26" s="8"/>
      <c r="K26" s="8"/>
      <c r="L26" s="8"/>
    </row>
    <row r="27" spans="1:12" ht="12.75">
      <c r="A27" s="81"/>
      <c r="B27" s="20"/>
      <c r="C27" s="14"/>
      <c r="D27" s="22"/>
      <c r="E27" s="22"/>
      <c r="F27" s="22"/>
      <c r="G27" s="22"/>
      <c r="H27" s="14"/>
      <c r="I27" s="86"/>
      <c r="J27" s="8"/>
      <c r="K27" s="8"/>
      <c r="L27" s="8"/>
    </row>
    <row r="28" spans="1:12" ht="12.75">
      <c r="A28" s="157" t="s">
        <v>230</v>
      </c>
      <c r="B28" s="158"/>
      <c r="C28" s="159"/>
      <c r="D28" s="159"/>
      <c r="E28" s="160" t="s">
        <v>231</v>
      </c>
      <c r="F28" s="161"/>
      <c r="G28" s="161"/>
      <c r="H28" s="162" t="s">
        <v>232</v>
      </c>
      <c r="I28" s="163"/>
      <c r="J28" s="8"/>
      <c r="K28" s="8"/>
      <c r="L28" s="8"/>
    </row>
    <row r="29" spans="1:12" ht="12.75">
      <c r="A29" s="87"/>
      <c r="B29" s="31"/>
      <c r="C29" s="31"/>
      <c r="D29" s="24"/>
      <c r="E29" s="14"/>
      <c r="F29" s="14"/>
      <c r="G29" s="14"/>
      <c r="H29" s="25"/>
      <c r="I29" s="86"/>
      <c r="J29" s="8"/>
      <c r="K29" s="8"/>
      <c r="L29" s="8"/>
    </row>
    <row r="30" spans="1:12" ht="12.75">
      <c r="A30" s="154"/>
      <c r="B30" s="149"/>
      <c r="C30" s="149"/>
      <c r="D30" s="150"/>
      <c r="E30" s="154"/>
      <c r="F30" s="149"/>
      <c r="G30" s="149"/>
      <c r="H30" s="136"/>
      <c r="I30" s="137"/>
      <c r="J30" s="8"/>
      <c r="K30" s="8"/>
      <c r="L30" s="8"/>
    </row>
    <row r="31" spans="1:12" ht="12.75">
      <c r="A31" s="81"/>
      <c r="B31" s="20"/>
      <c r="C31" s="19"/>
      <c r="D31" s="155"/>
      <c r="E31" s="155"/>
      <c r="F31" s="155"/>
      <c r="G31" s="156"/>
      <c r="H31" s="14"/>
      <c r="I31" s="88"/>
      <c r="J31" s="8"/>
      <c r="K31" s="8"/>
      <c r="L31" s="8"/>
    </row>
    <row r="32" spans="1:12" ht="12.75">
      <c r="A32" s="154"/>
      <c r="B32" s="149"/>
      <c r="C32" s="149"/>
      <c r="D32" s="150"/>
      <c r="E32" s="154"/>
      <c r="F32" s="149"/>
      <c r="G32" s="149"/>
      <c r="H32" s="136"/>
      <c r="I32" s="137"/>
      <c r="J32" s="8"/>
      <c r="K32" s="8"/>
      <c r="L32" s="8"/>
    </row>
    <row r="33" spans="1:12" ht="12.75">
      <c r="A33" s="81"/>
      <c r="B33" s="20"/>
      <c r="C33" s="19"/>
      <c r="D33" s="26"/>
      <c r="E33" s="26"/>
      <c r="F33" s="26"/>
      <c r="G33" s="27"/>
      <c r="H33" s="14"/>
      <c r="I33" s="89"/>
      <c r="J33" s="8"/>
      <c r="K33" s="8"/>
      <c r="L33" s="8"/>
    </row>
    <row r="34" spans="1:12" ht="12.75">
      <c r="A34" s="154"/>
      <c r="B34" s="149"/>
      <c r="C34" s="149"/>
      <c r="D34" s="150"/>
      <c r="E34" s="154"/>
      <c r="F34" s="149"/>
      <c r="G34" s="149"/>
      <c r="H34" s="136"/>
      <c r="I34" s="137"/>
      <c r="J34" s="8"/>
      <c r="K34" s="8"/>
      <c r="L34" s="8"/>
    </row>
    <row r="35" spans="1:12" ht="12.75">
      <c r="A35" s="81"/>
      <c r="B35" s="20"/>
      <c r="C35" s="19"/>
      <c r="D35" s="26"/>
      <c r="E35" s="26"/>
      <c r="F35" s="26"/>
      <c r="G35" s="27"/>
      <c r="H35" s="14"/>
      <c r="I35" s="89"/>
      <c r="J35" s="8"/>
      <c r="K35" s="8"/>
      <c r="L35" s="8"/>
    </row>
    <row r="36" spans="1:12" ht="12.75">
      <c r="A36" s="154"/>
      <c r="B36" s="149"/>
      <c r="C36" s="149"/>
      <c r="D36" s="150"/>
      <c r="E36" s="154"/>
      <c r="F36" s="149"/>
      <c r="G36" s="149"/>
      <c r="H36" s="136"/>
      <c r="I36" s="137"/>
      <c r="J36" s="8"/>
      <c r="K36" s="8"/>
      <c r="L36" s="8"/>
    </row>
    <row r="37" spans="1:12" ht="12.75">
      <c r="A37" s="90"/>
      <c r="B37" s="28"/>
      <c r="C37" s="151"/>
      <c r="D37" s="152"/>
      <c r="E37" s="14"/>
      <c r="F37" s="151"/>
      <c r="G37" s="152"/>
      <c r="H37" s="14"/>
      <c r="I37" s="82"/>
      <c r="J37" s="8"/>
      <c r="K37" s="8"/>
      <c r="L37" s="8"/>
    </row>
    <row r="38" spans="1:12" ht="12.75">
      <c r="A38" s="154"/>
      <c r="B38" s="149"/>
      <c r="C38" s="149"/>
      <c r="D38" s="150"/>
      <c r="E38" s="154"/>
      <c r="F38" s="149"/>
      <c r="G38" s="149"/>
      <c r="H38" s="136"/>
      <c r="I38" s="137"/>
      <c r="J38" s="8"/>
      <c r="K38" s="8"/>
      <c r="L38" s="8"/>
    </row>
    <row r="39" spans="1:12" ht="12.75">
      <c r="A39" s="90"/>
      <c r="B39" s="28"/>
      <c r="C39" s="29"/>
      <c r="D39" s="30"/>
      <c r="E39" s="14"/>
      <c r="F39" s="29"/>
      <c r="G39" s="30"/>
      <c r="H39" s="14"/>
      <c r="I39" s="82"/>
      <c r="J39" s="8"/>
      <c r="K39" s="8"/>
      <c r="L39" s="8"/>
    </row>
    <row r="40" spans="1:12" ht="12.75">
      <c r="A40" s="154"/>
      <c r="B40" s="149"/>
      <c r="C40" s="149"/>
      <c r="D40" s="150"/>
      <c r="E40" s="154"/>
      <c r="F40" s="149"/>
      <c r="G40" s="149"/>
      <c r="H40" s="136"/>
      <c r="I40" s="137"/>
      <c r="J40" s="8"/>
      <c r="K40" s="8"/>
      <c r="L40" s="8"/>
    </row>
    <row r="41" spans="1:12" ht="12.75">
      <c r="A41" s="112"/>
      <c r="B41" s="31"/>
      <c r="C41" s="31"/>
      <c r="D41" s="31"/>
      <c r="E41" s="21"/>
      <c r="F41" s="113"/>
      <c r="G41" s="113"/>
      <c r="H41" s="114"/>
      <c r="I41" s="91"/>
      <c r="J41" s="8"/>
      <c r="K41" s="8"/>
      <c r="L41" s="8"/>
    </row>
    <row r="42" spans="1:12" ht="12.75">
      <c r="A42" s="90"/>
      <c r="B42" s="28"/>
      <c r="C42" s="29"/>
      <c r="D42" s="30"/>
      <c r="E42" s="14"/>
      <c r="F42" s="29"/>
      <c r="G42" s="30"/>
      <c r="H42" s="14"/>
      <c r="I42" s="82"/>
      <c r="J42" s="8"/>
      <c r="K42" s="8"/>
      <c r="L42" s="8"/>
    </row>
    <row r="43" spans="1:12" ht="12.75">
      <c r="A43" s="92"/>
      <c r="B43" s="32"/>
      <c r="C43" s="32"/>
      <c r="D43" s="18"/>
      <c r="E43" s="18"/>
      <c r="F43" s="32"/>
      <c r="G43" s="18"/>
      <c r="H43" s="18"/>
      <c r="I43" s="93"/>
      <c r="J43" s="8"/>
      <c r="K43" s="8"/>
      <c r="L43" s="8"/>
    </row>
    <row r="44" spans="1:12" ht="12.75">
      <c r="A44" s="128" t="s">
        <v>233</v>
      </c>
      <c r="B44" s="129"/>
      <c r="C44" s="136"/>
      <c r="D44" s="137"/>
      <c r="E44" s="24"/>
      <c r="F44" s="130"/>
      <c r="G44" s="149"/>
      <c r="H44" s="149"/>
      <c r="I44" s="150"/>
      <c r="J44" s="8"/>
      <c r="K44" s="8"/>
      <c r="L44" s="8"/>
    </row>
    <row r="45" spans="1:12" ht="12.75">
      <c r="A45" s="90"/>
      <c r="B45" s="28"/>
      <c r="C45" s="151"/>
      <c r="D45" s="152"/>
      <c r="E45" s="14"/>
      <c r="F45" s="151"/>
      <c r="G45" s="153"/>
      <c r="H45" s="33"/>
      <c r="I45" s="94"/>
      <c r="J45" s="8"/>
      <c r="K45" s="8"/>
      <c r="L45" s="8"/>
    </row>
    <row r="46" spans="1:12" ht="12.75">
      <c r="A46" s="128" t="s">
        <v>234</v>
      </c>
      <c r="B46" s="129"/>
      <c r="C46" s="130" t="s">
        <v>293</v>
      </c>
      <c r="D46" s="131"/>
      <c r="E46" s="131"/>
      <c r="F46" s="131"/>
      <c r="G46" s="131"/>
      <c r="H46" s="131"/>
      <c r="I46" s="132"/>
      <c r="J46" s="8"/>
      <c r="K46" s="8"/>
      <c r="L46" s="8"/>
    </row>
    <row r="47" spans="1:12" ht="12.75">
      <c r="A47" s="81"/>
      <c r="B47" s="20"/>
      <c r="C47" s="19" t="s">
        <v>235</v>
      </c>
      <c r="D47" s="14"/>
      <c r="E47" s="14"/>
      <c r="F47" s="14"/>
      <c r="G47" s="14"/>
      <c r="H47" s="14"/>
      <c r="I47" s="82"/>
      <c r="J47" s="8"/>
      <c r="K47" s="8"/>
      <c r="L47" s="8"/>
    </row>
    <row r="48" spans="1:12" ht="12.75">
      <c r="A48" s="128" t="s">
        <v>236</v>
      </c>
      <c r="B48" s="129"/>
      <c r="C48" s="133" t="s">
        <v>294</v>
      </c>
      <c r="D48" s="134"/>
      <c r="E48" s="135"/>
      <c r="F48" s="14"/>
      <c r="G48" s="46" t="s">
        <v>237</v>
      </c>
      <c r="H48" s="133" t="s">
        <v>290</v>
      </c>
      <c r="I48" s="135"/>
      <c r="J48" s="8"/>
      <c r="K48" s="8"/>
      <c r="L48" s="8"/>
    </row>
    <row r="49" spans="1:12" ht="12.75">
      <c r="A49" s="81"/>
      <c r="B49" s="20"/>
      <c r="C49" s="19"/>
      <c r="D49" s="14"/>
      <c r="E49" s="14"/>
      <c r="F49" s="14"/>
      <c r="G49" s="14"/>
      <c r="H49" s="14"/>
      <c r="I49" s="82"/>
      <c r="J49" s="8"/>
      <c r="K49" s="8"/>
      <c r="L49" s="8"/>
    </row>
    <row r="50" spans="1:12" ht="12.75">
      <c r="A50" s="128" t="s">
        <v>223</v>
      </c>
      <c r="B50" s="129"/>
      <c r="C50" s="143" t="s">
        <v>295</v>
      </c>
      <c r="D50" s="134"/>
      <c r="E50" s="134"/>
      <c r="F50" s="134"/>
      <c r="G50" s="134"/>
      <c r="H50" s="134"/>
      <c r="I50" s="135"/>
      <c r="J50" s="8"/>
      <c r="K50" s="8"/>
      <c r="L50" s="8"/>
    </row>
    <row r="51" spans="1:12" ht="12.75">
      <c r="A51" s="81"/>
      <c r="B51" s="20"/>
      <c r="C51" s="14"/>
      <c r="D51" s="14"/>
      <c r="E51" s="14"/>
      <c r="F51" s="14"/>
      <c r="G51" s="14"/>
      <c r="H51" s="14"/>
      <c r="I51" s="82"/>
      <c r="J51" s="8"/>
      <c r="K51" s="8"/>
      <c r="L51" s="8"/>
    </row>
    <row r="52" spans="1:12" ht="12.75">
      <c r="A52" s="144" t="s">
        <v>238</v>
      </c>
      <c r="B52" s="145"/>
      <c r="C52" s="133" t="s">
        <v>291</v>
      </c>
      <c r="D52" s="134"/>
      <c r="E52" s="134"/>
      <c r="F52" s="134"/>
      <c r="G52" s="134"/>
      <c r="H52" s="134"/>
      <c r="I52" s="146"/>
      <c r="J52" s="8"/>
      <c r="K52" s="8"/>
      <c r="L52" s="8"/>
    </row>
    <row r="53" spans="1:12" ht="12.75">
      <c r="A53" s="95"/>
      <c r="B53" s="18"/>
      <c r="C53" s="127" t="s">
        <v>239</v>
      </c>
      <c r="D53" s="127"/>
      <c r="E53" s="127"/>
      <c r="F53" s="127"/>
      <c r="G53" s="127"/>
      <c r="H53" s="127"/>
      <c r="I53" s="96"/>
      <c r="J53" s="8"/>
      <c r="K53" s="8"/>
      <c r="L53" s="8"/>
    </row>
    <row r="54" spans="1:12" ht="12.75">
      <c r="A54" s="95"/>
      <c r="B54" s="18"/>
      <c r="C54" s="34"/>
      <c r="D54" s="34"/>
      <c r="E54" s="34"/>
      <c r="F54" s="34"/>
      <c r="G54" s="34"/>
      <c r="H54" s="34"/>
      <c r="I54" s="96"/>
      <c r="J54" s="8"/>
      <c r="K54" s="8"/>
      <c r="L54" s="8"/>
    </row>
    <row r="55" spans="1:12" ht="12.75">
      <c r="A55" s="95"/>
      <c r="B55" s="147"/>
      <c r="C55" s="148"/>
      <c r="D55" s="148"/>
      <c r="E55" s="148"/>
      <c r="F55" s="44"/>
      <c r="G55" s="44"/>
      <c r="H55" s="44"/>
      <c r="I55" s="97"/>
      <c r="J55" s="8"/>
      <c r="K55" s="8"/>
      <c r="L55" s="8"/>
    </row>
    <row r="56" spans="1:12" ht="12.75">
      <c r="A56" s="95"/>
      <c r="B56" s="122"/>
      <c r="C56" s="123"/>
      <c r="D56" s="123"/>
      <c r="E56" s="123"/>
      <c r="F56" s="123"/>
      <c r="G56" s="123"/>
      <c r="H56" s="123"/>
      <c r="I56" s="124"/>
      <c r="J56" s="8"/>
      <c r="K56" s="8"/>
      <c r="L56" s="8"/>
    </row>
    <row r="57" spans="1:12" ht="12.75">
      <c r="A57" s="95"/>
      <c r="B57" s="122"/>
      <c r="C57" s="123"/>
      <c r="D57" s="123"/>
      <c r="E57" s="123"/>
      <c r="F57" s="123"/>
      <c r="G57" s="123"/>
      <c r="H57" s="123"/>
      <c r="I57" s="97"/>
      <c r="J57" s="8"/>
      <c r="K57" s="8"/>
      <c r="L57" s="8"/>
    </row>
    <row r="58" spans="1:12" ht="12.75">
      <c r="A58" s="95"/>
      <c r="B58" s="122"/>
      <c r="C58" s="123"/>
      <c r="D58" s="123"/>
      <c r="E58" s="123"/>
      <c r="F58" s="123"/>
      <c r="G58" s="123"/>
      <c r="H58" s="123"/>
      <c r="I58" s="124"/>
      <c r="J58" s="8"/>
      <c r="K58" s="8"/>
      <c r="L58" s="8"/>
    </row>
    <row r="59" spans="1:12" ht="12.75">
      <c r="A59" s="95"/>
      <c r="B59" s="122"/>
      <c r="C59" s="123"/>
      <c r="D59" s="123"/>
      <c r="E59" s="123"/>
      <c r="F59" s="123"/>
      <c r="G59" s="123"/>
      <c r="H59" s="123"/>
      <c r="I59" s="124"/>
      <c r="J59" s="8"/>
      <c r="K59" s="8"/>
      <c r="L59" s="8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8"/>
      <c r="K60" s="8"/>
      <c r="L60" s="8"/>
    </row>
    <row r="61" spans="1:12" ht="13.5" thickBot="1">
      <c r="A61" s="101" t="s">
        <v>240</v>
      </c>
      <c r="B61" s="14"/>
      <c r="C61" s="14"/>
      <c r="D61" s="14"/>
      <c r="E61" s="14"/>
      <c r="F61" s="14"/>
      <c r="G61" s="35"/>
      <c r="H61" s="36"/>
      <c r="I61" s="102"/>
      <c r="J61" s="8"/>
      <c r="K61" s="8"/>
      <c r="L61" s="8"/>
    </row>
    <row r="62" spans="1:12" ht="12.75">
      <c r="A62" s="77"/>
      <c r="B62" s="14"/>
      <c r="C62" s="14"/>
      <c r="D62" s="14"/>
      <c r="E62" s="18" t="s">
        <v>241</v>
      </c>
      <c r="F62" s="31"/>
      <c r="G62" s="138" t="s">
        <v>242</v>
      </c>
      <c r="H62" s="139"/>
      <c r="I62" s="140"/>
      <c r="J62" s="8"/>
      <c r="K62" s="8"/>
      <c r="L62" s="8"/>
    </row>
    <row r="63" spans="1:12" ht="12.75">
      <c r="A63" s="103"/>
      <c r="B63" s="104"/>
      <c r="C63" s="105"/>
      <c r="D63" s="105"/>
      <c r="E63" s="105"/>
      <c r="F63" s="105"/>
      <c r="G63" s="141"/>
      <c r="H63" s="142"/>
      <c r="I63" s="106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7">
      <selection activeCell="J69" sqref="J69:K83"/>
    </sheetView>
  </sheetViews>
  <sheetFormatPr defaultColWidth="9.140625" defaultRowHeight="12.75"/>
  <cols>
    <col min="1" max="9" width="9.140625" style="47" customWidth="1"/>
    <col min="10" max="10" width="11.57421875" style="47" customWidth="1"/>
    <col min="11" max="11" width="11.140625" style="47" customWidth="1"/>
    <col min="12" max="16384" width="9.140625" style="47" customWidth="1"/>
  </cols>
  <sheetData>
    <row r="1" spans="1:11" ht="12.75" customHeight="1">
      <c r="A1" s="184" t="s">
        <v>127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5" t="s">
        <v>296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186" t="s">
        <v>292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2.5">
      <c r="A4" s="189" t="s">
        <v>50</v>
      </c>
      <c r="B4" s="190"/>
      <c r="C4" s="190"/>
      <c r="D4" s="190"/>
      <c r="E4" s="190"/>
      <c r="F4" s="190"/>
      <c r="G4" s="190"/>
      <c r="H4" s="191"/>
      <c r="I4" s="52" t="s">
        <v>243</v>
      </c>
      <c r="J4" s="53" t="s">
        <v>277</v>
      </c>
      <c r="K4" s="54" t="s">
        <v>278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1">
        <v>2</v>
      </c>
      <c r="J5" s="50">
        <v>3</v>
      </c>
      <c r="K5" s="50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51</v>
      </c>
      <c r="B7" s="197"/>
      <c r="C7" s="197"/>
      <c r="D7" s="197"/>
      <c r="E7" s="197"/>
      <c r="F7" s="197"/>
      <c r="G7" s="197"/>
      <c r="H7" s="198"/>
      <c r="I7" s="3">
        <v>1</v>
      </c>
      <c r="J7" s="118"/>
      <c r="K7" s="118"/>
    </row>
    <row r="8" spans="1:11" ht="12.75">
      <c r="A8" s="199" t="s">
        <v>8</v>
      </c>
      <c r="B8" s="200"/>
      <c r="C8" s="200"/>
      <c r="D8" s="200"/>
      <c r="E8" s="200"/>
      <c r="F8" s="200"/>
      <c r="G8" s="200"/>
      <c r="H8" s="201"/>
      <c r="I8" s="1">
        <v>2</v>
      </c>
      <c r="J8" s="116">
        <f>J9+J16+J26+J35+J39</f>
        <v>775665277</v>
      </c>
      <c r="K8" s="116">
        <f>K9+K16+K26+K35+K39</f>
        <v>1061193793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48">
        <f>SUM(J10:J15)</f>
        <v>9752</v>
      </c>
      <c r="K9" s="48">
        <f>SUM(K10:K15)</f>
        <v>5936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5"/>
      <c r="K10" s="5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5">
        <v>9752</v>
      </c>
      <c r="K11" s="5">
        <v>5936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5"/>
      <c r="K12" s="5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5"/>
      <c r="K13" s="5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5"/>
      <c r="K14" s="5"/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5"/>
      <c r="K15" s="5"/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48">
        <f>SUM(J17:J25)</f>
        <v>3052981</v>
      </c>
      <c r="K16" s="48">
        <f>SUM(K17:K25)</f>
        <v>3015425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5">
        <v>121829</v>
      </c>
      <c r="K17" s="5">
        <v>121829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5">
        <v>2833741</v>
      </c>
      <c r="K18" s="5">
        <v>2795755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5">
        <v>70407</v>
      </c>
      <c r="K19" s="5">
        <v>44160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5">
        <v>27004</v>
      </c>
      <c r="K20" s="5">
        <v>53681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5"/>
      <c r="K21" s="5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5"/>
      <c r="K22" s="5"/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5"/>
      <c r="K23" s="5"/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5"/>
      <c r="K24" s="5"/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5"/>
      <c r="K25" s="5"/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48">
        <f>SUM(J27:J34)</f>
        <v>771930449</v>
      </c>
      <c r="K26" s="48">
        <f>SUM(K27:K34)</f>
        <v>1057677187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5">
        <v>575021838</v>
      </c>
      <c r="K27" s="5">
        <v>587102297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5">
        <v>192810283</v>
      </c>
      <c r="K28" s="5">
        <v>464888942</v>
      </c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5">
        <v>1679935</v>
      </c>
      <c r="K29" s="5">
        <v>1679935</v>
      </c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5">
        <v>1600000</v>
      </c>
      <c r="K30" s="5">
        <v>1600000</v>
      </c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5">
        <v>149497</v>
      </c>
      <c r="K31" s="5">
        <v>149510</v>
      </c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5">
        <v>105937</v>
      </c>
      <c r="K32" s="5">
        <v>1693544</v>
      </c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5">
        <v>562959</v>
      </c>
      <c r="K33" s="5">
        <v>562959</v>
      </c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5"/>
      <c r="K34" s="5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48">
        <f>SUM(J36:J38)</f>
        <v>672095</v>
      </c>
      <c r="K35" s="48">
        <f>SUM(K36:K38)</f>
        <v>495245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5"/>
      <c r="K36" s="5"/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5">
        <v>672095</v>
      </c>
      <c r="K37" s="5">
        <v>495245</v>
      </c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5"/>
      <c r="K38" s="5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5"/>
      <c r="K39" s="5"/>
    </row>
    <row r="40" spans="1:11" ht="12.75">
      <c r="A40" s="199" t="s">
        <v>206</v>
      </c>
      <c r="B40" s="200"/>
      <c r="C40" s="200"/>
      <c r="D40" s="200"/>
      <c r="E40" s="200"/>
      <c r="F40" s="200"/>
      <c r="G40" s="200"/>
      <c r="H40" s="201"/>
      <c r="I40" s="1">
        <v>34</v>
      </c>
      <c r="J40" s="116">
        <f>J41+J49+J56+J64</f>
        <v>49190824</v>
      </c>
      <c r="K40" s="116">
        <f>K41+K49+K56+K64</f>
        <v>74255029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48">
        <f>SUM(J42:J48)</f>
        <v>0</v>
      </c>
      <c r="K41" s="48">
        <f>SUM(K42:K48)</f>
        <v>0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5"/>
      <c r="K42" s="5"/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5"/>
      <c r="K43" s="5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5"/>
      <c r="K44" s="5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5"/>
      <c r="K45" s="5"/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5"/>
      <c r="K46" s="5"/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5"/>
      <c r="K47" s="5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5"/>
      <c r="K48" s="5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48">
        <f>SUM(J50:J55)</f>
        <v>26569159</v>
      </c>
      <c r="K49" s="48">
        <f>SUM(K50:K55)</f>
        <v>25115666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5">
        <v>4993248</v>
      </c>
      <c r="K50" s="5">
        <v>5116041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5">
        <v>20979806</v>
      </c>
      <c r="K51" s="5">
        <v>19501728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5"/>
      <c r="K52" s="5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5"/>
      <c r="K53" s="5"/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5">
        <v>159414</v>
      </c>
      <c r="K54" s="5">
        <v>95292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5">
        <v>436691</v>
      </c>
      <c r="K55" s="5">
        <v>402605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48">
        <f>SUM(J57:J63)</f>
        <v>22603343</v>
      </c>
      <c r="K56" s="48">
        <f>SUM(K57:K63)</f>
        <v>49130980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5"/>
      <c r="K57" s="5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5">
        <v>21922422</v>
      </c>
      <c r="K58" s="5">
        <v>48464571</v>
      </c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5"/>
      <c r="K59" s="5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5"/>
      <c r="K60" s="5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5"/>
      <c r="K61" s="5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5">
        <v>680921</v>
      </c>
      <c r="K62" s="5">
        <v>666409</v>
      </c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5"/>
      <c r="K63" s="5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119">
        <v>18322</v>
      </c>
      <c r="K64" s="119">
        <v>8383</v>
      </c>
    </row>
    <row r="65" spans="1:11" ht="12.75">
      <c r="A65" s="199" t="s">
        <v>47</v>
      </c>
      <c r="B65" s="200"/>
      <c r="C65" s="200"/>
      <c r="D65" s="200"/>
      <c r="E65" s="200"/>
      <c r="F65" s="200"/>
      <c r="G65" s="200"/>
      <c r="H65" s="201"/>
      <c r="I65" s="1">
        <v>59</v>
      </c>
      <c r="J65" s="119">
        <v>5121</v>
      </c>
      <c r="K65" s="119">
        <v>113392</v>
      </c>
    </row>
    <row r="66" spans="1:11" ht="12.75">
      <c r="A66" s="199" t="s">
        <v>207</v>
      </c>
      <c r="B66" s="200"/>
      <c r="C66" s="200"/>
      <c r="D66" s="200"/>
      <c r="E66" s="200"/>
      <c r="F66" s="200"/>
      <c r="G66" s="200"/>
      <c r="H66" s="201"/>
      <c r="I66" s="1">
        <v>60</v>
      </c>
      <c r="J66" s="116">
        <f>J7+J8+J40+J65</f>
        <v>824861222</v>
      </c>
      <c r="K66" s="116">
        <f>K7+K8+K40+K65</f>
        <v>1135562214</v>
      </c>
    </row>
    <row r="67" spans="1:11" ht="12.75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121"/>
      <c r="K67" s="121"/>
    </row>
    <row r="68" spans="1:11" ht="12.75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>
      <c r="A69" s="196" t="s">
        <v>160</v>
      </c>
      <c r="B69" s="197"/>
      <c r="C69" s="197"/>
      <c r="D69" s="197"/>
      <c r="E69" s="197"/>
      <c r="F69" s="197"/>
      <c r="G69" s="197"/>
      <c r="H69" s="198"/>
      <c r="I69" s="3">
        <v>62</v>
      </c>
      <c r="J69" s="115">
        <f>J70+J71+J72+J78+J79+J82+J85</f>
        <v>437820107</v>
      </c>
      <c r="K69" s="115">
        <f>K70+K71+K72+K78+K79+K82+K85</f>
        <v>450355035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5">
        <v>232000000</v>
      </c>
      <c r="K70" s="5">
        <v>232000000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5">
        <v>-22705397</v>
      </c>
      <c r="K71" s="5">
        <v>-23237552</v>
      </c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48">
        <f>J73+J74-J75+J76+J77</f>
        <v>43455426</v>
      </c>
      <c r="K72" s="48">
        <f>K73+K74-K75+K76+K77</f>
        <v>44525939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5">
        <v>19079004</v>
      </c>
      <c r="K73" s="5">
        <v>19337676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5">
        <v>36382812</v>
      </c>
      <c r="K74" s="5">
        <v>36382812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5">
        <v>12006390</v>
      </c>
      <c r="K75" s="5">
        <v>11194549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5"/>
      <c r="K76" s="5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5"/>
      <c r="K77" s="5"/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5">
        <v>-60759889</v>
      </c>
      <c r="K78" s="5">
        <v>-48679417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48">
        <f>J80-J81</f>
        <v>240656527</v>
      </c>
      <c r="K79" s="48">
        <f>K80-K81</f>
        <v>245571295</v>
      </c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5">
        <v>240656527</v>
      </c>
      <c r="K80" s="5">
        <v>245571295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5"/>
      <c r="K81" s="5"/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48">
        <f>J83-J84</f>
        <v>5173440</v>
      </c>
      <c r="K82" s="48">
        <f>K83-K84</f>
        <v>174770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5">
        <v>5173440</v>
      </c>
      <c r="K83" s="5">
        <v>174770</v>
      </c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5"/>
      <c r="K84" s="5"/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5"/>
      <c r="K85" s="5"/>
    </row>
    <row r="86" spans="1:11" ht="12.75">
      <c r="A86" s="199" t="s">
        <v>13</v>
      </c>
      <c r="B86" s="200"/>
      <c r="C86" s="200"/>
      <c r="D86" s="200"/>
      <c r="E86" s="200"/>
      <c r="F86" s="200"/>
      <c r="G86" s="200"/>
      <c r="H86" s="201"/>
      <c r="I86" s="1">
        <v>79</v>
      </c>
      <c r="J86" s="116">
        <f>SUM(J87:J89)</f>
        <v>1738293</v>
      </c>
      <c r="K86" s="116">
        <f>SUM(K87:K89)</f>
        <v>1309004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5">
        <v>1738293</v>
      </c>
      <c r="K87" s="5">
        <v>1309004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5"/>
      <c r="K88" s="5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5"/>
      <c r="K89" s="5"/>
    </row>
    <row r="90" spans="1:11" ht="12.75">
      <c r="A90" s="199" t="s">
        <v>14</v>
      </c>
      <c r="B90" s="200"/>
      <c r="C90" s="200"/>
      <c r="D90" s="200"/>
      <c r="E90" s="200"/>
      <c r="F90" s="200"/>
      <c r="G90" s="200"/>
      <c r="H90" s="201"/>
      <c r="I90" s="1">
        <v>83</v>
      </c>
      <c r="J90" s="116">
        <f>SUM(J91:J99)</f>
        <v>299805532</v>
      </c>
      <c r="K90" s="116">
        <f>SUM(K91:K99)</f>
        <v>586597159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5">
        <v>1148328</v>
      </c>
      <c r="K91" s="5">
        <v>2543164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5">
        <v>249797183</v>
      </c>
      <c r="K92" s="5">
        <v>539403974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5"/>
      <c r="K93" s="5"/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5"/>
      <c r="K94" s="5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5"/>
      <c r="K95" s="5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5"/>
      <c r="K96" s="5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5">
        <v>1912000</v>
      </c>
      <c r="K97" s="5">
        <v>1702000</v>
      </c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5">
        <v>46948021</v>
      </c>
      <c r="K98" s="5">
        <v>42948021</v>
      </c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5"/>
      <c r="K99" s="5"/>
    </row>
    <row r="100" spans="1:11" ht="12.75">
      <c r="A100" s="199" t="s">
        <v>15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116">
        <f>SUM(J101:J112)</f>
        <v>85495980</v>
      </c>
      <c r="K100" s="116">
        <f>SUM(K101:K112)</f>
        <v>97299375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5"/>
      <c r="K101" s="5"/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5">
        <v>4636842</v>
      </c>
      <c r="K102" s="5">
        <v>4636842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5">
        <v>68971467</v>
      </c>
      <c r="K103" s="5">
        <v>78879820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5">
        <v>138844</v>
      </c>
      <c r="K104" s="5">
        <v>138844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5">
        <v>724665</v>
      </c>
      <c r="K105" s="5">
        <v>519239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5"/>
      <c r="K106" s="5"/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5">
        <v>420000</v>
      </c>
      <c r="K107" s="5">
        <v>630000</v>
      </c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5">
        <v>2387503</v>
      </c>
      <c r="K108" s="5">
        <v>1892579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5"/>
      <c r="K109" s="5"/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5">
        <v>1324750</v>
      </c>
      <c r="K110" s="5">
        <v>1324589</v>
      </c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5"/>
      <c r="K111" s="5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5">
        <v>6891909</v>
      </c>
      <c r="K112" s="5">
        <v>9277462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5">
        <v>1310</v>
      </c>
      <c r="K113" s="5">
        <v>1641</v>
      </c>
    </row>
    <row r="114" spans="1:11" ht="12.75">
      <c r="A114" s="199" t="s">
        <v>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116">
        <f>J69+J86+J90+J100+J113</f>
        <v>824861222</v>
      </c>
      <c r="K114" s="116">
        <f>K69+K86+K90+K100+K113</f>
        <v>1135562214</v>
      </c>
    </row>
    <row r="115" spans="1:11" ht="12.75">
      <c r="A115" s="221" t="s">
        <v>48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121"/>
      <c r="K115" s="121"/>
    </row>
    <row r="116" spans="1:11" ht="12.75">
      <c r="A116" s="208" t="s">
        <v>270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6" t="s">
        <v>155</v>
      </c>
      <c r="B117" s="197"/>
      <c r="C117" s="197"/>
      <c r="D117" s="197"/>
      <c r="E117" s="197"/>
      <c r="F117" s="197"/>
      <c r="G117" s="197"/>
      <c r="H117" s="197"/>
      <c r="I117" s="227"/>
      <c r="J117" s="227"/>
      <c r="K117" s="228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5"/>
      <c r="K118" s="5"/>
    </row>
    <row r="119" spans="1:11" ht="12.75">
      <c r="A119" s="214" t="s">
        <v>4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6"/>
      <c r="K119" s="6"/>
    </row>
    <row r="120" spans="1:11" ht="12.75">
      <c r="A120" s="217" t="s">
        <v>271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:K67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D25">
      <selection activeCell="J57" sqref="J57:M65"/>
    </sheetView>
  </sheetViews>
  <sheetFormatPr defaultColWidth="9.140625" defaultRowHeight="12.75"/>
  <cols>
    <col min="1" max="9" width="9.140625" style="47" customWidth="1"/>
    <col min="10" max="11" width="10.421875" style="47" bestFit="1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184" t="s">
        <v>128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2.75" customHeight="1">
      <c r="A2" s="238" t="s">
        <v>297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31" t="s">
        <v>292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0" t="s">
        <v>50</v>
      </c>
      <c r="B4" s="230"/>
      <c r="C4" s="230"/>
      <c r="D4" s="230"/>
      <c r="E4" s="230"/>
      <c r="F4" s="230"/>
      <c r="G4" s="230"/>
      <c r="H4" s="230"/>
      <c r="I4" s="52" t="s">
        <v>244</v>
      </c>
      <c r="J4" s="229" t="s">
        <v>277</v>
      </c>
      <c r="K4" s="229"/>
      <c r="L4" s="229" t="s">
        <v>278</v>
      </c>
      <c r="M4" s="229"/>
    </row>
    <row r="5" spans="1:13" ht="22.5">
      <c r="A5" s="230"/>
      <c r="B5" s="230"/>
      <c r="C5" s="230"/>
      <c r="D5" s="230"/>
      <c r="E5" s="230"/>
      <c r="F5" s="230"/>
      <c r="G5" s="230"/>
      <c r="H5" s="230"/>
      <c r="I5" s="52"/>
      <c r="J5" s="54" t="s">
        <v>274</v>
      </c>
      <c r="K5" s="54" t="s">
        <v>275</v>
      </c>
      <c r="L5" s="54" t="s">
        <v>274</v>
      </c>
      <c r="M5" s="54" t="s">
        <v>275</v>
      </c>
    </row>
    <row r="6" spans="1:13" ht="12.75">
      <c r="A6" s="229">
        <v>1</v>
      </c>
      <c r="B6" s="229"/>
      <c r="C6" s="229"/>
      <c r="D6" s="229"/>
      <c r="E6" s="229"/>
      <c r="F6" s="229"/>
      <c r="G6" s="229"/>
      <c r="H6" s="229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196" t="s">
        <v>20</v>
      </c>
      <c r="B7" s="197"/>
      <c r="C7" s="197"/>
      <c r="D7" s="197"/>
      <c r="E7" s="197"/>
      <c r="F7" s="197"/>
      <c r="G7" s="197"/>
      <c r="H7" s="198"/>
      <c r="I7" s="7">
        <v>111</v>
      </c>
      <c r="J7" s="115">
        <f>SUM(J8:J9)</f>
        <v>15348607</v>
      </c>
      <c r="K7" s="115">
        <f>SUM(K8:K9)</f>
        <v>5103532</v>
      </c>
      <c r="L7" s="115">
        <f>SUM(L8:L9)</f>
        <v>15807041</v>
      </c>
      <c r="M7" s="115">
        <f>SUM(M8:M9)</f>
        <v>5066783</v>
      </c>
    </row>
    <row r="8" spans="1:13" ht="12.75">
      <c r="A8" s="199" t="s">
        <v>126</v>
      </c>
      <c r="B8" s="200"/>
      <c r="C8" s="200"/>
      <c r="D8" s="200"/>
      <c r="E8" s="200"/>
      <c r="F8" s="200"/>
      <c r="G8" s="200"/>
      <c r="H8" s="201"/>
      <c r="I8" s="1">
        <v>112</v>
      </c>
      <c r="J8" s="5">
        <v>14509476</v>
      </c>
      <c r="K8" s="5">
        <v>4553300</v>
      </c>
      <c r="L8" s="5">
        <v>12983770</v>
      </c>
      <c r="M8" s="5">
        <v>4154378</v>
      </c>
    </row>
    <row r="9" spans="1:13" ht="12.75">
      <c r="A9" s="199" t="s">
        <v>94</v>
      </c>
      <c r="B9" s="200"/>
      <c r="C9" s="200"/>
      <c r="D9" s="200"/>
      <c r="E9" s="200"/>
      <c r="F9" s="200"/>
      <c r="G9" s="200"/>
      <c r="H9" s="201"/>
      <c r="I9" s="1">
        <v>113</v>
      </c>
      <c r="J9" s="5">
        <v>839131</v>
      </c>
      <c r="K9" s="5">
        <v>550232</v>
      </c>
      <c r="L9" s="5">
        <v>2823271</v>
      </c>
      <c r="M9" s="5">
        <v>912405</v>
      </c>
    </row>
    <row r="10" spans="1:13" ht="12.75">
      <c r="A10" s="199" t="s">
        <v>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116">
        <f>J11+J12+J16+J20+J21+J22+J25+J26</f>
        <v>9522147</v>
      </c>
      <c r="K10" s="116">
        <f>K11+K12+K16+K20+K21+K22+K25+K26</f>
        <v>3112262</v>
      </c>
      <c r="L10" s="116">
        <f>L11+L12+L16+L20+L21+L22+L25+L26</f>
        <v>11192045</v>
      </c>
      <c r="M10" s="116">
        <f>M11+M12+M16+M20+M21+M22+M25+M26</f>
        <v>3659441</v>
      </c>
    </row>
    <row r="11" spans="1:13" ht="12.75">
      <c r="A11" s="199" t="s">
        <v>95</v>
      </c>
      <c r="B11" s="200"/>
      <c r="C11" s="200"/>
      <c r="D11" s="200"/>
      <c r="E11" s="200"/>
      <c r="F11" s="200"/>
      <c r="G11" s="200"/>
      <c r="H11" s="201"/>
      <c r="I11" s="1">
        <v>115</v>
      </c>
      <c r="J11" s="5"/>
      <c r="K11" s="5"/>
      <c r="L11" s="5"/>
      <c r="M11" s="5"/>
    </row>
    <row r="12" spans="1:13" ht="12.75">
      <c r="A12" s="199" t="s">
        <v>16</v>
      </c>
      <c r="B12" s="200"/>
      <c r="C12" s="200"/>
      <c r="D12" s="200"/>
      <c r="E12" s="200"/>
      <c r="F12" s="200"/>
      <c r="G12" s="200"/>
      <c r="H12" s="201"/>
      <c r="I12" s="1">
        <v>116</v>
      </c>
      <c r="J12" s="116">
        <f>SUM(J13:J15)</f>
        <v>710291</v>
      </c>
      <c r="K12" s="116">
        <f>SUM(K13:K15)</f>
        <v>237703</v>
      </c>
      <c r="L12" s="116">
        <f>SUM(L13:L15)</f>
        <v>717260</v>
      </c>
      <c r="M12" s="116">
        <f>SUM(M13:M15)</f>
        <v>178426</v>
      </c>
    </row>
    <row r="13" spans="1:13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5">
        <v>197702</v>
      </c>
      <c r="K13" s="5">
        <v>64836</v>
      </c>
      <c r="L13" s="5">
        <v>194359</v>
      </c>
      <c r="M13" s="5">
        <v>59030</v>
      </c>
    </row>
    <row r="14" spans="1:13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5"/>
      <c r="K14" s="5"/>
      <c r="L14" s="5"/>
      <c r="M14" s="5"/>
    </row>
    <row r="15" spans="1:13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5">
        <v>512589</v>
      </c>
      <c r="K15" s="5">
        <v>172867</v>
      </c>
      <c r="L15" s="5">
        <v>522901</v>
      </c>
      <c r="M15" s="5">
        <v>119396</v>
      </c>
    </row>
    <row r="16" spans="1:13" ht="12.75">
      <c r="A16" s="199" t="s">
        <v>17</v>
      </c>
      <c r="B16" s="200"/>
      <c r="C16" s="200"/>
      <c r="D16" s="200"/>
      <c r="E16" s="200"/>
      <c r="F16" s="200"/>
      <c r="G16" s="200"/>
      <c r="H16" s="201"/>
      <c r="I16" s="1">
        <v>120</v>
      </c>
      <c r="J16" s="116">
        <f>SUM(J17:J19)</f>
        <v>7033177</v>
      </c>
      <c r="K16" s="119">
        <f>SUM(K17:K19)</f>
        <v>2305340</v>
      </c>
      <c r="L16" s="116">
        <f>SUM(L17:L19)</f>
        <v>6929853</v>
      </c>
      <c r="M16" s="116">
        <f>SUM(M17:M19)</f>
        <v>2292436</v>
      </c>
    </row>
    <row r="17" spans="1:13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5">
        <v>3844752</v>
      </c>
      <c r="K17" s="5">
        <v>1265551</v>
      </c>
      <c r="L17" s="5">
        <v>3750311</v>
      </c>
      <c r="M17" s="5">
        <v>1235362</v>
      </c>
    </row>
    <row r="18" spans="1:13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5">
        <v>2171112</v>
      </c>
      <c r="K18" s="5">
        <v>707444</v>
      </c>
      <c r="L18" s="5">
        <v>2176612</v>
      </c>
      <c r="M18" s="5">
        <v>724518</v>
      </c>
    </row>
    <row r="19" spans="1:13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5">
        <v>1017313</v>
      </c>
      <c r="K19" s="5">
        <v>332345</v>
      </c>
      <c r="L19" s="5">
        <v>1002930</v>
      </c>
      <c r="M19" s="5">
        <v>332556</v>
      </c>
    </row>
    <row r="20" spans="1:13" ht="12.75">
      <c r="A20" s="199" t="s">
        <v>96</v>
      </c>
      <c r="B20" s="200"/>
      <c r="C20" s="200"/>
      <c r="D20" s="200"/>
      <c r="E20" s="200"/>
      <c r="F20" s="200"/>
      <c r="G20" s="200"/>
      <c r="H20" s="201"/>
      <c r="I20" s="1">
        <v>124</v>
      </c>
      <c r="J20" s="119">
        <v>69633</v>
      </c>
      <c r="K20" s="119">
        <v>22765</v>
      </c>
      <c r="L20" s="119">
        <v>77272</v>
      </c>
      <c r="M20" s="119">
        <v>25396</v>
      </c>
    </row>
    <row r="21" spans="1:13" ht="12.75">
      <c r="A21" s="199" t="s">
        <v>97</v>
      </c>
      <c r="B21" s="200"/>
      <c r="C21" s="200"/>
      <c r="D21" s="200"/>
      <c r="E21" s="200"/>
      <c r="F21" s="200"/>
      <c r="G21" s="200"/>
      <c r="H21" s="201"/>
      <c r="I21" s="1">
        <v>125</v>
      </c>
      <c r="J21" s="119">
        <v>1709046</v>
      </c>
      <c r="K21" s="119">
        <v>546454</v>
      </c>
      <c r="L21" s="119">
        <v>3467660</v>
      </c>
      <c r="M21" s="119">
        <v>1163183</v>
      </c>
    </row>
    <row r="22" spans="1:13" ht="12.75">
      <c r="A22" s="199" t="s">
        <v>18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8"/>
      <c r="K22" s="5"/>
      <c r="L22" s="48"/>
      <c r="M22" s="5"/>
    </row>
    <row r="23" spans="1:13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5"/>
      <c r="K23" s="5"/>
      <c r="L23" s="5"/>
      <c r="M23" s="5"/>
    </row>
    <row r="24" spans="1:13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5"/>
      <c r="K24" s="5"/>
      <c r="L24" s="5"/>
      <c r="M24" s="5"/>
    </row>
    <row r="25" spans="1:13" ht="12.75">
      <c r="A25" s="199" t="s">
        <v>98</v>
      </c>
      <c r="B25" s="200"/>
      <c r="C25" s="200"/>
      <c r="D25" s="200"/>
      <c r="E25" s="200"/>
      <c r="F25" s="200"/>
      <c r="G25" s="200"/>
      <c r="H25" s="201"/>
      <c r="I25" s="1">
        <v>129</v>
      </c>
      <c r="J25" s="119"/>
      <c r="K25" s="5"/>
      <c r="L25" s="119"/>
      <c r="M25" s="5"/>
    </row>
    <row r="26" spans="1:13" ht="12.75">
      <c r="A26" s="199" t="s">
        <v>41</v>
      </c>
      <c r="B26" s="200"/>
      <c r="C26" s="200"/>
      <c r="D26" s="200"/>
      <c r="E26" s="200"/>
      <c r="F26" s="200"/>
      <c r="G26" s="200"/>
      <c r="H26" s="201"/>
      <c r="I26" s="1">
        <v>130</v>
      </c>
      <c r="J26" s="119"/>
      <c r="K26" s="5"/>
      <c r="L26" s="119"/>
      <c r="M26" s="5"/>
    </row>
    <row r="27" spans="1:13" ht="12.75">
      <c r="A27" s="199" t="s">
        <v>179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116">
        <f>SUM(J28:J32)</f>
        <v>43164115</v>
      </c>
      <c r="K27" s="119">
        <f>K29</f>
        <v>8228239</v>
      </c>
      <c r="L27" s="116">
        <f>SUM(L28:L32)</f>
        <v>59704428</v>
      </c>
      <c r="M27" s="116">
        <f>SUM(M28:M32)</f>
        <v>11064635</v>
      </c>
    </row>
    <row r="28" spans="1:13" ht="12.75">
      <c r="A28" s="199" t="s">
        <v>193</v>
      </c>
      <c r="B28" s="200"/>
      <c r="C28" s="200"/>
      <c r="D28" s="200"/>
      <c r="E28" s="200"/>
      <c r="F28" s="200"/>
      <c r="G28" s="200"/>
      <c r="H28" s="201"/>
      <c r="I28" s="1">
        <v>132</v>
      </c>
      <c r="J28" s="5"/>
      <c r="K28" s="5"/>
      <c r="L28" s="5"/>
      <c r="M28" s="5"/>
    </row>
    <row r="29" spans="1:13" ht="12.75">
      <c r="A29" s="199" t="s">
        <v>129</v>
      </c>
      <c r="B29" s="200"/>
      <c r="C29" s="200"/>
      <c r="D29" s="200"/>
      <c r="E29" s="200"/>
      <c r="F29" s="200"/>
      <c r="G29" s="200"/>
      <c r="H29" s="201"/>
      <c r="I29" s="1">
        <v>133</v>
      </c>
      <c r="J29" s="5">
        <v>43164115</v>
      </c>
      <c r="K29" s="5">
        <v>8228239</v>
      </c>
      <c r="L29" s="5">
        <v>59704428</v>
      </c>
      <c r="M29" s="5">
        <v>11064635</v>
      </c>
    </row>
    <row r="30" spans="1:13" ht="12.75">
      <c r="A30" s="199" t="s">
        <v>115</v>
      </c>
      <c r="B30" s="200"/>
      <c r="C30" s="200"/>
      <c r="D30" s="200"/>
      <c r="E30" s="200"/>
      <c r="F30" s="200"/>
      <c r="G30" s="200"/>
      <c r="H30" s="201"/>
      <c r="I30" s="1">
        <v>134</v>
      </c>
      <c r="J30" s="5"/>
      <c r="K30" s="5"/>
      <c r="L30" s="5"/>
      <c r="M30" s="5"/>
    </row>
    <row r="31" spans="1:13" ht="12.75">
      <c r="A31" s="199" t="s">
        <v>189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5"/>
      <c r="K31" s="5"/>
      <c r="L31" s="5"/>
      <c r="M31" s="5"/>
    </row>
    <row r="32" spans="1:13" ht="12.75">
      <c r="A32" s="199" t="s">
        <v>116</v>
      </c>
      <c r="B32" s="200"/>
      <c r="C32" s="200"/>
      <c r="D32" s="200"/>
      <c r="E32" s="200"/>
      <c r="F32" s="200"/>
      <c r="G32" s="200"/>
      <c r="H32" s="201"/>
      <c r="I32" s="1">
        <v>136</v>
      </c>
      <c r="J32" s="5"/>
      <c r="K32" s="5"/>
      <c r="L32" s="5"/>
      <c r="M32" s="5"/>
    </row>
    <row r="33" spans="1:14" ht="12.75">
      <c r="A33" s="199" t="s">
        <v>180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116">
        <f>SUM(J34:J37)</f>
        <v>48470051</v>
      </c>
      <c r="K33" s="119">
        <f>K35</f>
        <v>10440297</v>
      </c>
      <c r="L33" s="116">
        <f>SUM(L34:L37)</f>
        <v>63970910</v>
      </c>
      <c r="M33" s="116">
        <f>SUM(M34:M37)</f>
        <v>12872506</v>
      </c>
      <c r="N33" s="117"/>
    </row>
    <row r="34" spans="1:13" ht="12.75">
      <c r="A34" s="199" t="s">
        <v>57</v>
      </c>
      <c r="B34" s="200"/>
      <c r="C34" s="200"/>
      <c r="D34" s="200"/>
      <c r="E34" s="200"/>
      <c r="F34" s="200"/>
      <c r="G34" s="200"/>
      <c r="H34" s="201"/>
      <c r="I34" s="1">
        <v>138</v>
      </c>
      <c r="J34" s="5"/>
      <c r="K34" s="5"/>
      <c r="L34" s="5"/>
      <c r="M34" s="5"/>
    </row>
    <row r="35" spans="1:13" ht="12.75">
      <c r="A35" s="199" t="s">
        <v>56</v>
      </c>
      <c r="B35" s="200"/>
      <c r="C35" s="200"/>
      <c r="D35" s="200"/>
      <c r="E35" s="200"/>
      <c r="F35" s="200"/>
      <c r="G35" s="200"/>
      <c r="H35" s="201"/>
      <c r="I35" s="1">
        <v>139</v>
      </c>
      <c r="J35" s="5">
        <v>48470051</v>
      </c>
      <c r="K35" s="5">
        <v>10440297</v>
      </c>
      <c r="L35" s="5">
        <v>63970910</v>
      </c>
      <c r="M35" s="5">
        <v>12872506</v>
      </c>
    </row>
    <row r="36" spans="1:13" ht="12.75">
      <c r="A36" s="199" t="s">
        <v>190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5"/>
      <c r="K36" s="5"/>
      <c r="L36" s="5"/>
      <c r="M36" s="5"/>
    </row>
    <row r="37" spans="1:13" ht="12.75">
      <c r="A37" s="199" t="s">
        <v>58</v>
      </c>
      <c r="B37" s="200"/>
      <c r="C37" s="200"/>
      <c r="D37" s="200"/>
      <c r="E37" s="200"/>
      <c r="F37" s="200"/>
      <c r="G37" s="200"/>
      <c r="H37" s="201"/>
      <c r="I37" s="1">
        <v>141</v>
      </c>
      <c r="J37" s="5"/>
      <c r="K37" s="5"/>
      <c r="L37" s="5"/>
      <c r="M37" s="5"/>
    </row>
    <row r="38" spans="1:13" ht="12.75">
      <c r="A38" s="199" t="s">
        <v>164</v>
      </c>
      <c r="B38" s="200"/>
      <c r="C38" s="200"/>
      <c r="D38" s="200"/>
      <c r="E38" s="200"/>
      <c r="F38" s="200"/>
      <c r="G38" s="200"/>
      <c r="H38" s="201"/>
      <c r="I38" s="1">
        <v>142</v>
      </c>
      <c r="J38" s="5"/>
      <c r="K38" s="5"/>
      <c r="L38" s="5"/>
      <c r="M38" s="5"/>
    </row>
    <row r="39" spans="1:13" ht="12.75">
      <c r="A39" s="199" t="s">
        <v>165</v>
      </c>
      <c r="B39" s="200"/>
      <c r="C39" s="200"/>
      <c r="D39" s="200"/>
      <c r="E39" s="200"/>
      <c r="F39" s="200"/>
      <c r="G39" s="200"/>
      <c r="H39" s="201"/>
      <c r="I39" s="1">
        <v>143</v>
      </c>
      <c r="J39" s="5"/>
      <c r="K39" s="5"/>
      <c r="L39" s="5"/>
      <c r="M39" s="5"/>
    </row>
    <row r="40" spans="1:13" ht="12.75">
      <c r="A40" s="199" t="s">
        <v>191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5"/>
      <c r="K40" s="5"/>
      <c r="L40" s="5"/>
      <c r="M40" s="5"/>
    </row>
    <row r="41" spans="1:13" ht="12.75">
      <c r="A41" s="199" t="s">
        <v>192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5"/>
      <c r="K41" s="5"/>
      <c r="L41" s="5"/>
      <c r="M41" s="5"/>
    </row>
    <row r="42" spans="1:13" ht="12.75">
      <c r="A42" s="199" t="s">
        <v>181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116">
        <f>J7+J27+J38+J40</f>
        <v>58512722</v>
      </c>
      <c r="K42" s="116">
        <f>K7+K27+K38+K40</f>
        <v>13331771</v>
      </c>
      <c r="L42" s="116">
        <f>L7+L27+L38+L40</f>
        <v>75511469</v>
      </c>
      <c r="M42" s="116">
        <f>M7+M27+M38+M40</f>
        <v>16131418</v>
      </c>
    </row>
    <row r="43" spans="1:13" ht="12.75">
      <c r="A43" s="199" t="s">
        <v>182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116">
        <f>J10+J33+J39+J41</f>
        <v>57992198</v>
      </c>
      <c r="K43" s="116">
        <f>K10+K33+K39+K41</f>
        <v>13552559</v>
      </c>
      <c r="L43" s="116">
        <f>L10+L33+L39+L41</f>
        <v>75162955</v>
      </c>
      <c r="M43" s="116">
        <f>M10+M33+M39+M41</f>
        <v>16531947</v>
      </c>
    </row>
    <row r="44" spans="1:13" ht="12.75">
      <c r="A44" s="199" t="s">
        <v>202</v>
      </c>
      <c r="B44" s="200"/>
      <c r="C44" s="200"/>
      <c r="D44" s="200"/>
      <c r="E44" s="200"/>
      <c r="F44" s="200"/>
      <c r="G44" s="200"/>
      <c r="H44" s="201"/>
      <c r="I44" s="1">
        <v>148</v>
      </c>
      <c r="J44" s="116">
        <f>J42-J43</f>
        <v>520524</v>
      </c>
      <c r="K44" s="116">
        <f>K42-K43</f>
        <v>-220788</v>
      </c>
      <c r="L44" s="116">
        <f>L42-L43</f>
        <v>348514</v>
      </c>
      <c r="M44" s="116">
        <f>M42-M43</f>
        <v>-400529</v>
      </c>
    </row>
    <row r="45" spans="1:13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48">
        <f>IF(J42&gt;J43,J42-J43,0)</f>
        <v>520524</v>
      </c>
      <c r="K45" s="48">
        <f>IF(K42&gt;K43,K42-K43,0)</f>
        <v>0</v>
      </c>
      <c r="L45" s="48">
        <f>IF(L42&gt;L43,L42-L43,0)</f>
        <v>348514</v>
      </c>
      <c r="M45" s="48">
        <f>IF(M42&gt;M43,M42-M43,0)</f>
        <v>0</v>
      </c>
    </row>
    <row r="46" spans="1:13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48"/>
      <c r="K46" s="48"/>
      <c r="L46" s="48"/>
      <c r="M46" s="48"/>
    </row>
    <row r="47" spans="1:13" ht="12.75">
      <c r="A47" s="199" t="s">
        <v>183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119">
        <v>173744</v>
      </c>
      <c r="K47" s="119">
        <v>18781</v>
      </c>
      <c r="L47" s="119">
        <v>173744</v>
      </c>
      <c r="M47" s="119">
        <v>57914</v>
      </c>
    </row>
    <row r="48" spans="1:13" ht="12.75">
      <c r="A48" s="199" t="s">
        <v>203</v>
      </c>
      <c r="B48" s="200"/>
      <c r="C48" s="200"/>
      <c r="D48" s="200"/>
      <c r="E48" s="200"/>
      <c r="F48" s="200"/>
      <c r="G48" s="200"/>
      <c r="H48" s="201"/>
      <c r="I48" s="1">
        <v>152</v>
      </c>
      <c r="J48" s="116">
        <f>J44-J47</f>
        <v>346780</v>
      </c>
      <c r="K48" s="116">
        <f>K44-K47</f>
        <v>-239569</v>
      </c>
      <c r="L48" s="116">
        <f>L44-L47</f>
        <v>174770</v>
      </c>
      <c r="M48" s="116">
        <f>M44-M47</f>
        <v>-458443</v>
      </c>
    </row>
    <row r="49" spans="1:13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48">
        <f>IF(J48&gt;0,J48,0)</f>
        <v>346780</v>
      </c>
      <c r="K49" s="48">
        <f>IF(K48&gt;0,K48,0)</f>
        <v>0</v>
      </c>
      <c r="L49" s="48">
        <f>IF(L48&gt;0,L48,0)</f>
        <v>174770</v>
      </c>
      <c r="M49" s="48">
        <f>IF(M48&gt;0,M48,0)</f>
        <v>0</v>
      </c>
    </row>
    <row r="50" spans="1:13" ht="12.75">
      <c r="A50" s="232" t="s">
        <v>186</v>
      </c>
      <c r="B50" s="233"/>
      <c r="C50" s="233"/>
      <c r="D50" s="233"/>
      <c r="E50" s="233"/>
      <c r="F50" s="233"/>
      <c r="G50" s="233"/>
      <c r="H50" s="234"/>
      <c r="I50" s="4">
        <v>154</v>
      </c>
      <c r="J50" s="55">
        <f>IF(J48&lt;0,-J48,0)</f>
        <v>0</v>
      </c>
      <c r="K50" s="55">
        <f>IF(K48&lt;0,-K48,0)</f>
        <v>239569</v>
      </c>
      <c r="L50" s="55">
        <f>IF(L48&lt;0,-L48,0)</f>
        <v>0</v>
      </c>
      <c r="M50" s="55">
        <f>IF(M48&lt;0,-M48,0)</f>
        <v>458443</v>
      </c>
    </row>
    <row r="51" spans="1:13" ht="12.75" customHeight="1">
      <c r="A51" s="208" t="s">
        <v>272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6" t="s">
        <v>156</v>
      </c>
      <c r="B52" s="197"/>
      <c r="C52" s="197"/>
      <c r="D52" s="197"/>
      <c r="E52" s="197"/>
      <c r="F52" s="197"/>
      <c r="G52" s="197"/>
      <c r="H52" s="197"/>
      <c r="I52" s="49"/>
      <c r="J52" s="49"/>
      <c r="K52" s="49"/>
      <c r="L52" s="49"/>
      <c r="M52" s="56"/>
    </row>
    <row r="53" spans="1:13" ht="12.75">
      <c r="A53" s="235" t="s">
        <v>200</v>
      </c>
      <c r="B53" s="236"/>
      <c r="C53" s="236"/>
      <c r="D53" s="236"/>
      <c r="E53" s="236"/>
      <c r="F53" s="236"/>
      <c r="G53" s="236"/>
      <c r="H53" s="237"/>
      <c r="I53" s="1">
        <v>155</v>
      </c>
      <c r="J53" s="5"/>
      <c r="K53" s="5"/>
      <c r="L53" s="5"/>
      <c r="M53" s="5"/>
    </row>
    <row r="54" spans="1:13" ht="12.75">
      <c r="A54" s="235" t="s">
        <v>201</v>
      </c>
      <c r="B54" s="236"/>
      <c r="C54" s="236"/>
      <c r="D54" s="236"/>
      <c r="E54" s="236"/>
      <c r="F54" s="236"/>
      <c r="G54" s="236"/>
      <c r="H54" s="237"/>
      <c r="I54" s="1">
        <v>156</v>
      </c>
      <c r="J54" s="6"/>
      <c r="K54" s="6"/>
      <c r="L54" s="6"/>
      <c r="M54" s="6"/>
    </row>
    <row r="55" spans="1:13" ht="12.75" customHeight="1">
      <c r="A55" s="208" t="s">
        <v>158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6" t="s">
        <v>170</v>
      </c>
      <c r="B56" s="197"/>
      <c r="C56" s="197"/>
      <c r="D56" s="197"/>
      <c r="E56" s="197"/>
      <c r="F56" s="197"/>
      <c r="G56" s="197"/>
      <c r="H56" s="198"/>
      <c r="I56" s="7">
        <v>157</v>
      </c>
      <c r="J56" s="118">
        <f>J48</f>
        <v>346780</v>
      </c>
      <c r="K56" s="118">
        <f>K48</f>
        <v>-239569</v>
      </c>
      <c r="L56" s="118">
        <f>L48</f>
        <v>174770</v>
      </c>
      <c r="M56" s="118">
        <f>M48</f>
        <v>-458443</v>
      </c>
    </row>
    <row r="57" spans="1:13" ht="12.75">
      <c r="A57" s="199" t="s">
        <v>187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8">
        <f>SUM(J58:J64)</f>
        <v>-215736289</v>
      </c>
      <c r="K57" s="48">
        <f>SUM(K58:K64)</f>
        <v>-12867320</v>
      </c>
      <c r="L57" s="48">
        <f>SUM(L58:L64)</f>
        <v>12080471</v>
      </c>
      <c r="M57" s="48">
        <f>SUM(M58:M64)</f>
        <v>6010815</v>
      </c>
    </row>
    <row r="58" spans="1:13" ht="12.75">
      <c r="A58" s="199" t="s">
        <v>194</v>
      </c>
      <c r="B58" s="200"/>
      <c r="C58" s="200"/>
      <c r="D58" s="200"/>
      <c r="E58" s="200"/>
      <c r="F58" s="200"/>
      <c r="G58" s="200"/>
      <c r="H58" s="201"/>
      <c r="I58" s="1">
        <v>159</v>
      </c>
      <c r="J58" s="5">
        <v>-215736289</v>
      </c>
      <c r="K58" s="5">
        <v>-12867320</v>
      </c>
      <c r="L58" s="5">
        <v>12080471</v>
      </c>
      <c r="M58" s="5">
        <v>6010815</v>
      </c>
    </row>
    <row r="59" spans="1:13" ht="12.75">
      <c r="A59" s="199" t="s">
        <v>195</v>
      </c>
      <c r="B59" s="200"/>
      <c r="C59" s="200"/>
      <c r="D59" s="200"/>
      <c r="E59" s="200"/>
      <c r="F59" s="200"/>
      <c r="G59" s="200"/>
      <c r="H59" s="201"/>
      <c r="I59" s="1">
        <v>160</v>
      </c>
      <c r="J59" s="5"/>
      <c r="K59" s="5"/>
      <c r="L59" s="5"/>
      <c r="M59" s="5"/>
    </row>
    <row r="60" spans="1:13" ht="12.75">
      <c r="A60" s="199" t="s">
        <v>39</v>
      </c>
      <c r="B60" s="200"/>
      <c r="C60" s="200"/>
      <c r="D60" s="200"/>
      <c r="E60" s="200"/>
      <c r="F60" s="200"/>
      <c r="G60" s="200"/>
      <c r="H60" s="201"/>
      <c r="I60" s="1">
        <v>161</v>
      </c>
      <c r="J60" s="5"/>
      <c r="K60" s="5"/>
      <c r="L60" s="5"/>
      <c r="M60" s="5"/>
    </row>
    <row r="61" spans="1:13" ht="12.75">
      <c r="A61" s="199" t="s">
        <v>196</v>
      </c>
      <c r="B61" s="200"/>
      <c r="C61" s="200"/>
      <c r="D61" s="200"/>
      <c r="E61" s="200"/>
      <c r="F61" s="200"/>
      <c r="G61" s="200"/>
      <c r="H61" s="201"/>
      <c r="I61" s="1">
        <v>162</v>
      </c>
      <c r="J61" s="5"/>
      <c r="K61" s="5"/>
      <c r="L61" s="5"/>
      <c r="M61" s="5"/>
    </row>
    <row r="62" spans="1:13" ht="12.75">
      <c r="A62" s="199" t="s">
        <v>197</v>
      </c>
      <c r="B62" s="200"/>
      <c r="C62" s="200"/>
      <c r="D62" s="200"/>
      <c r="E62" s="200"/>
      <c r="F62" s="200"/>
      <c r="G62" s="200"/>
      <c r="H62" s="201"/>
      <c r="I62" s="1">
        <v>163</v>
      </c>
      <c r="J62" s="5"/>
      <c r="K62" s="5"/>
      <c r="L62" s="5"/>
      <c r="M62" s="5"/>
    </row>
    <row r="63" spans="1:13" ht="12.75">
      <c r="A63" s="199" t="s">
        <v>198</v>
      </c>
      <c r="B63" s="200"/>
      <c r="C63" s="200"/>
      <c r="D63" s="200"/>
      <c r="E63" s="200"/>
      <c r="F63" s="200"/>
      <c r="G63" s="200"/>
      <c r="H63" s="201"/>
      <c r="I63" s="1">
        <v>164</v>
      </c>
      <c r="J63" s="5"/>
      <c r="K63" s="5"/>
      <c r="L63" s="5"/>
      <c r="M63" s="5"/>
    </row>
    <row r="64" spans="1:13" ht="12.75">
      <c r="A64" s="199" t="s">
        <v>199</v>
      </c>
      <c r="B64" s="200"/>
      <c r="C64" s="200"/>
      <c r="D64" s="200"/>
      <c r="E64" s="200"/>
      <c r="F64" s="200"/>
      <c r="G64" s="200"/>
      <c r="H64" s="201"/>
      <c r="I64" s="1">
        <v>165</v>
      </c>
      <c r="J64" s="5"/>
      <c r="K64" s="5"/>
      <c r="L64" s="5"/>
      <c r="M64" s="5"/>
    </row>
    <row r="65" spans="1:13" ht="12.75">
      <c r="A65" s="199" t="s">
        <v>188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119">
        <v>-43147258</v>
      </c>
      <c r="K65" s="119">
        <v>-2573464</v>
      </c>
      <c r="L65" s="119">
        <v>2174485</v>
      </c>
      <c r="M65" s="119">
        <v>1081947</v>
      </c>
    </row>
    <row r="66" spans="1:13" ht="12.75">
      <c r="A66" s="199" t="s">
        <v>162</v>
      </c>
      <c r="B66" s="200"/>
      <c r="C66" s="200"/>
      <c r="D66" s="200"/>
      <c r="E66" s="200"/>
      <c r="F66" s="200"/>
      <c r="G66" s="200"/>
      <c r="H66" s="201"/>
      <c r="I66" s="1">
        <v>167</v>
      </c>
      <c r="J66" s="116">
        <f>J57-J65</f>
        <v>-172589031</v>
      </c>
      <c r="K66" s="116">
        <f>K57-K65</f>
        <v>-10293856</v>
      </c>
      <c r="L66" s="116">
        <f>L57-L65</f>
        <v>9905986</v>
      </c>
      <c r="M66" s="116">
        <f>M57-M65</f>
        <v>4928868</v>
      </c>
    </row>
    <row r="67" spans="1:13" ht="12.75">
      <c r="A67" s="199" t="s">
        <v>163</v>
      </c>
      <c r="B67" s="200"/>
      <c r="C67" s="200"/>
      <c r="D67" s="200"/>
      <c r="E67" s="200"/>
      <c r="F67" s="200"/>
      <c r="G67" s="200"/>
      <c r="H67" s="201"/>
      <c r="I67" s="1">
        <v>168</v>
      </c>
      <c r="J67" s="120">
        <f>J56+J66</f>
        <v>-172242251</v>
      </c>
      <c r="K67" s="120">
        <f>K56+K66</f>
        <v>-10533425</v>
      </c>
      <c r="L67" s="120">
        <f>L56+L66</f>
        <v>10080756</v>
      </c>
      <c r="M67" s="120">
        <f>M56+M66</f>
        <v>4470425</v>
      </c>
    </row>
    <row r="68" spans="1:13" ht="12.75" customHeight="1">
      <c r="A68" s="242" t="s">
        <v>273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35" t="s">
        <v>200</v>
      </c>
      <c r="B70" s="236"/>
      <c r="C70" s="236"/>
      <c r="D70" s="236"/>
      <c r="E70" s="236"/>
      <c r="F70" s="236"/>
      <c r="G70" s="236"/>
      <c r="H70" s="237"/>
      <c r="I70" s="1">
        <v>169</v>
      </c>
      <c r="J70" s="5"/>
      <c r="K70" s="5"/>
      <c r="L70" s="5"/>
      <c r="M70" s="5"/>
    </row>
    <row r="71" spans="1:13" ht="12.75">
      <c r="A71" s="239" t="s">
        <v>201</v>
      </c>
      <c r="B71" s="240"/>
      <c r="C71" s="240"/>
      <c r="D71" s="240"/>
      <c r="E71" s="240"/>
      <c r="F71" s="240"/>
      <c r="G71" s="240"/>
      <c r="H71" s="241"/>
      <c r="I71" s="4">
        <v>170</v>
      </c>
      <c r="J71" s="6"/>
      <c r="K71" s="6"/>
      <c r="L71" s="6"/>
      <c r="M71" s="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70:L71 J53:L54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12:M37 J7:M10 J48:M50 L12:L41 J42:M46 J12:J41 K12:K37">
      <formula1>0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J17" sqref="J17"/>
    </sheetView>
  </sheetViews>
  <sheetFormatPr defaultColWidth="9.140625" defaultRowHeight="12.75"/>
  <cols>
    <col min="1" max="7" width="9.140625" style="47" customWidth="1"/>
    <col min="8" max="8" width="6.421875" style="47" customWidth="1"/>
    <col min="9" max="9" width="7.8515625" style="47" customWidth="1"/>
    <col min="10" max="10" width="9.8515625" style="47" customWidth="1"/>
    <col min="11" max="11" width="10.28125" style="47" customWidth="1"/>
    <col min="12" max="16384" width="9.140625" style="47" customWidth="1"/>
  </cols>
  <sheetData>
    <row r="1" spans="1:11" ht="12.75" customHeight="1">
      <c r="A1" s="249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298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292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3.25">
      <c r="A4" s="251" t="s">
        <v>50</v>
      </c>
      <c r="B4" s="251"/>
      <c r="C4" s="251"/>
      <c r="D4" s="251"/>
      <c r="E4" s="251"/>
      <c r="F4" s="251"/>
      <c r="G4" s="251"/>
      <c r="H4" s="251"/>
      <c r="I4" s="58" t="s">
        <v>244</v>
      </c>
      <c r="J4" s="59" t="s">
        <v>277</v>
      </c>
      <c r="K4" s="59" t="s">
        <v>278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0">
        <v>2</v>
      </c>
      <c r="J5" s="61" t="s">
        <v>247</v>
      </c>
      <c r="K5" s="61" t="s">
        <v>248</v>
      </c>
    </row>
    <row r="6" spans="1:11" ht="12.75">
      <c r="A6" s="208" t="s">
        <v>130</v>
      </c>
      <c r="B6" s="224"/>
      <c r="C6" s="224"/>
      <c r="D6" s="224"/>
      <c r="E6" s="224"/>
      <c r="F6" s="224"/>
      <c r="G6" s="224"/>
      <c r="H6" s="224"/>
      <c r="I6" s="253"/>
      <c r="J6" s="253"/>
      <c r="K6" s="254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520524</v>
      </c>
      <c r="K7" s="5">
        <v>348514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69633</v>
      </c>
      <c r="K8" s="5">
        <v>77272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5">
        <v>1685042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101309808</v>
      </c>
      <c r="K10" s="5">
        <v>1453492</v>
      </c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5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/>
      <c r="K12" s="5"/>
    </row>
    <row r="13" spans="1:11" ht="12.75">
      <c r="A13" s="199" t="s">
        <v>131</v>
      </c>
      <c r="B13" s="200"/>
      <c r="C13" s="200"/>
      <c r="D13" s="200"/>
      <c r="E13" s="200"/>
      <c r="F13" s="200"/>
      <c r="G13" s="200"/>
      <c r="H13" s="200"/>
      <c r="I13" s="1">
        <v>7</v>
      </c>
      <c r="J13" s="116">
        <f>SUM(J7:J12)</f>
        <v>101899965</v>
      </c>
      <c r="K13" s="116">
        <f>SUM(K7:K12)</f>
        <v>3564320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904305</v>
      </c>
      <c r="K14" s="5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5"/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5"/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207528</v>
      </c>
      <c r="K17" s="5">
        <v>710973</v>
      </c>
    </row>
    <row r="18" spans="1:11" ht="12.75">
      <c r="A18" s="199" t="s">
        <v>132</v>
      </c>
      <c r="B18" s="200"/>
      <c r="C18" s="200"/>
      <c r="D18" s="200"/>
      <c r="E18" s="200"/>
      <c r="F18" s="200"/>
      <c r="G18" s="200"/>
      <c r="H18" s="200"/>
      <c r="I18" s="1">
        <v>12</v>
      </c>
      <c r="J18" s="116">
        <f>SUM(J14:J17)</f>
        <v>1111833</v>
      </c>
      <c r="K18" s="116">
        <f>SUM(K14:K17)</f>
        <v>710973</v>
      </c>
    </row>
    <row r="19" spans="1:11" ht="12.75">
      <c r="A19" s="199" t="s">
        <v>30</v>
      </c>
      <c r="B19" s="200"/>
      <c r="C19" s="200"/>
      <c r="D19" s="200"/>
      <c r="E19" s="200"/>
      <c r="F19" s="200"/>
      <c r="G19" s="200"/>
      <c r="H19" s="200"/>
      <c r="I19" s="1">
        <v>13</v>
      </c>
      <c r="J19" s="48">
        <f>IF(J13&gt;J18,J13-J18,0)</f>
        <v>100788132</v>
      </c>
      <c r="K19" s="48">
        <f>IF(K13&gt;K18,K13-K18,0)</f>
        <v>2853347</v>
      </c>
    </row>
    <row r="20" spans="1:11" ht="12.75">
      <c r="A20" s="199" t="s">
        <v>31</v>
      </c>
      <c r="B20" s="200"/>
      <c r="C20" s="200"/>
      <c r="D20" s="200"/>
      <c r="E20" s="200"/>
      <c r="F20" s="200"/>
      <c r="G20" s="200"/>
      <c r="H20" s="200"/>
      <c r="I20" s="1">
        <v>14</v>
      </c>
      <c r="J20" s="116">
        <f>IF(J18&gt;J13,J18-J13,0)</f>
        <v>0</v>
      </c>
      <c r="K20" s="116">
        <f>IF(K18&gt;K13,K18-K13,0)</f>
        <v>0</v>
      </c>
    </row>
    <row r="21" spans="1:11" ht="12.75">
      <c r="A21" s="208" t="s">
        <v>133</v>
      </c>
      <c r="B21" s="224"/>
      <c r="C21" s="224"/>
      <c r="D21" s="224"/>
      <c r="E21" s="224"/>
      <c r="F21" s="224"/>
      <c r="G21" s="224"/>
      <c r="H21" s="224"/>
      <c r="I21" s="253"/>
      <c r="J21" s="253"/>
      <c r="K21" s="254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/>
      <c r="K22" s="5"/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5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5"/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5"/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5"/>
    </row>
    <row r="27" spans="1:11" ht="12.75">
      <c r="A27" s="199" t="s">
        <v>137</v>
      </c>
      <c r="B27" s="200"/>
      <c r="C27" s="200"/>
      <c r="D27" s="200"/>
      <c r="E27" s="200"/>
      <c r="F27" s="200"/>
      <c r="G27" s="200"/>
      <c r="H27" s="200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27559</v>
      </c>
      <c r="K28" s="5">
        <v>35900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>
        <v>167586008</v>
      </c>
      <c r="K29" s="5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5"/>
    </row>
    <row r="31" spans="1:11" ht="12.75">
      <c r="A31" s="199" t="s">
        <v>2</v>
      </c>
      <c r="B31" s="200"/>
      <c r="C31" s="200"/>
      <c r="D31" s="200"/>
      <c r="E31" s="200"/>
      <c r="F31" s="200"/>
      <c r="G31" s="200"/>
      <c r="H31" s="200"/>
      <c r="I31" s="1">
        <v>24</v>
      </c>
      <c r="J31" s="116">
        <f>SUM(J28:J30)</f>
        <v>167613567</v>
      </c>
      <c r="K31" s="116">
        <f>SUM(K28:K30)</f>
        <v>35900</v>
      </c>
    </row>
    <row r="32" spans="1:11" ht="12.75">
      <c r="A32" s="199" t="s">
        <v>32</v>
      </c>
      <c r="B32" s="200"/>
      <c r="C32" s="200"/>
      <c r="D32" s="200"/>
      <c r="E32" s="200"/>
      <c r="F32" s="200"/>
      <c r="G32" s="200"/>
      <c r="H32" s="200"/>
      <c r="I32" s="1">
        <v>25</v>
      </c>
      <c r="J32" s="48">
        <f>IF(J27&gt;J31,J27-J31,0)</f>
        <v>0</v>
      </c>
      <c r="K32" s="48">
        <f>IF(K27&gt;K31,K27-K31,0)</f>
        <v>0</v>
      </c>
    </row>
    <row r="33" spans="1:11" ht="12.75">
      <c r="A33" s="199" t="s">
        <v>33</v>
      </c>
      <c r="B33" s="200"/>
      <c r="C33" s="200"/>
      <c r="D33" s="200"/>
      <c r="E33" s="200"/>
      <c r="F33" s="200"/>
      <c r="G33" s="200"/>
      <c r="H33" s="200"/>
      <c r="I33" s="1">
        <v>26</v>
      </c>
      <c r="J33" s="116">
        <f>IF(J31&gt;J27,J31-J27,0)</f>
        <v>167613567</v>
      </c>
      <c r="K33" s="116">
        <f>IF(K31&gt;K27,K31-K27,0)</f>
        <v>35900</v>
      </c>
    </row>
    <row r="34" spans="1:11" ht="12.75">
      <c r="A34" s="208" t="s">
        <v>134</v>
      </c>
      <c r="B34" s="224"/>
      <c r="C34" s="224"/>
      <c r="D34" s="224"/>
      <c r="E34" s="224"/>
      <c r="F34" s="224"/>
      <c r="G34" s="224"/>
      <c r="H34" s="224"/>
      <c r="I34" s="253"/>
      <c r="J34" s="253"/>
      <c r="K34" s="254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5"/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5">
        <v>51579001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>
        <v>88607572</v>
      </c>
      <c r="K37" s="5">
        <v>279686</v>
      </c>
    </row>
    <row r="38" spans="1:11" ht="12.75">
      <c r="A38" s="199" t="s">
        <v>59</v>
      </c>
      <c r="B38" s="200"/>
      <c r="C38" s="200"/>
      <c r="D38" s="200"/>
      <c r="E38" s="200"/>
      <c r="F38" s="200"/>
      <c r="G38" s="200"/>
      <c r="H38" s="200"/>
      <c r="I38" s="1">
        <v>30</v>
      </c>
      <c r="J38" s="116">
        <f>SUM(J35:J37)</f>
        <v>88607572</v>
      </c>
      <c r="K38" s="116">
        <f>SUM(K35:K37)</f>
        <v>51858687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21761158</v>
      </c>
      <c r="K39" s="5">
        <v>54686073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5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5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5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5"/>
    </row>
    <row r="44" spans="1:11" ht="12.75">
      <c r="A44" s="199" t="s">
        <v>60</v>
      </c>
      <c r="B44" s="200"/>
      <c r="C44" s="200"/>
      <c r="D44" s="200"/>
      <c r="E44" s="200"/>
      <c r="F44" s="200"/>
      <c r="G44" s="200"/>
      <c r="H44" s="200"/>
      <c r="I44" s="1">
        <v>36</v>
      </c>
      <c r="J44" s="116">
        <f>SUM(J39:J43)</f>
        <v>21761158</v>
      </c>
      <c r="K44" s="116">
        <f>SUM(K39:K43)</f>
        <v>54686073</v>
      </c>
    </row>
    <row r="45" spans="1:11" ht="12.75">
      <c r="A45" s="199" t="s">
        <v>11</v>
      </c>
      <c r="B45" s="200"/>
      <c r="C45" s="200"/>
      <c r="D45" s="200"/>
      <c r="E45" s="200"/>
      <c r="F45" s="200"/>
      <c r="G45" s="200"/>
      <c r="H45" s="200"/>
      <c r="I45" s="1">
        <v>37</v>
      </c>
      <c r="J45" s="116">
        <f>IF(J38&gt;J44,J38-J44,0)</f>
        <v>66846414</v>
      </c>
      <c r="K45" s="116">
        <f>IF(K38&gt;K44,K38-K44,0)</f>
        <v>0</v>
      </c>
    </row>
    <row r="46" spans="1:11" ht="12.75">
      <c r="A46" s="199" t="s">
        <v>12</v>
      </c>
      <c r="B46" s="200"/>
      <c r="C46" s="200"/>
      <c r="D46" s="200"/>
      <c r="E46" s="200"/>
      <c r="F46" s="200"/>
      <c r="G46" s="200"/>
      <c r="H46" s="200"/>
      <c r="I46" s="1">
        <v>38</v>
      </c>
      <c r="J46" s="116">
        <f>IF(J44&gt;J38,J44-J38,0)</f>
        <v>0</v>
      </c>
      <c r="K46" s="116">
        <f>IF(K44&gt;K38,K44-K38,0)</f>
        <v>2827386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48">
        <f>IF(J19-J20+J32-J33+J45-J46&gt;0,J19-J20+J32-J33+J45-J46,0)</f>
        <v>20979</v>
      </c>
      <c r="K47" s="48">
        <f>IF(K19-K20+K32-K33+K45-K46&gt;0,K19-K20+K32-K33+K45-K46,0)</f>
        <v>0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48">
        <f>IF(J20-J19+J33-J32+J46-J45&gt;0,J20-J19+J33-J32+J46-J45,0)</f>
        <v>0</v>
      </c>
      <c r="K48" s="48">
        <f>IF(K20-K19+K33-K32+K46-K45&gt;0,K20-K19+K33-K32+K46-K45,0)</f>
        <v>9939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26986</v>
      </c>
      <c r="K49" s="5">
        <v>18322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f>J47</f>
        <v>20979</v>
      </c>
      <c r="K50" s="5">
        <f>K47</f>
        <v>0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f>J48</f>
        <v>0</v>
      </c>
      <c r="K51" s="5">
        <f>K48</f>
        <v>9939</v>
      </c>
    </row>
    <row r="52" spans="1:11" ht="12.75">
      <c r="A52" s="214" t="s">
        <v>146</v>
      </c>
      <c r="B52" s="215"/>
      <c r="C52" s="215"/>
      <c r="D52" s="215"/>
      <c r="E52" s="215"/>
      <c r="F52" s="215"/>
      <c r="G52" s="215"/>
      <c r="H52" s="215"/>
      <c r="I52" s="4">
        <v>44</v>
      </c>
      <c r="J52" s="55">
        <f>J49+J50-J51</f>
        <v>47965</v>
      </c>
      <c r="K52" s="55">
        <f>K49+K50-K51</f>
        <v>8383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7:K12 J39:K43 J22:K26 J28:K30 J49:K51 J14:K17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13:K13 J27:K27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B1">
      <selection activeCell="J5" sqref="J5:K21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9.57421875" style="64" bestFit="1" customWidth="1"/>
    <col min="12" max="16384" width="9.140625" style="64" customWidth="1"/>
  </cols>
  <sheetData>
    <row r="1" spans="1:12" ht="12.75">
      <c r="A1" s="261" t="s">
        <v>245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3"/>
    </row>
    <row r="2" spans="1:12" ht="15.75">
      <c r="A2" s="37"/>
      <c r="B2" s="62"/>
      <c r="C2" s="271" t="s">
        <v>246</v>
      </c>
      <c r="D2" s="271"/>
      <c r="E2" s="65">
        <v>43101</v>
      </c>
      <c r="F2" s="38" t="s">
        <v>216</v>
      </c>
      <c r="G2" s="272">
        <v>43373</v>
      </c>
      <c r="H2" s="273"/>
      <c r="I2" s="62"/>
      <c r="J2" s="62"/>
      <c r="K2" s="62"/>
      <c r="L2" s="66"/>
    </row>
    <row r="3" spans="1:11" ht="23.25">
      <c r="A3" s="274" t="s">
        <v>50</v>
      </c>
      <c r="B3" s="274"/>
      <c r="C3" s="274"/>
      <c r="D3" s="274"/>
      <c r="E3" s="274"/>
      <c r="F3" s="274"/>
      <c r="G3" s="274"/>
      <c r="H3" s="274"/>
      <c r="I3" s="68" t="s">
        <v>269</v>
      </c>
      <c r="J3" s="69" t="s">
        <v>124</v>
      </c>
      <c r="K3" s="69" t="s">
        <v>125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1">
        <v>2</v>
      </c>
      <c r="J4" s="70" t="s">
        <v>247</v>
      </c>
      <c r="K4" s="70" t="s">
        <v>248</v>
      </c>
    </row>
    <row r="5" spans="1:11" ht="12.75">
      <c r="A5" s="263" t="s">
        <v>249</v>
      </c>
      <c r="B5" s="264"/>
      <c r="C5" s="264"/>
      <c r="D5" s="264"/>
      <c r="E5" s="264"/>
      <c r="F5" s="264"/>
      <c r="G5" s="264"/>
      <c r="H5" s="264"/>
      <c r="I5" s="39">
        <v>1</v>
      </c>
      <c r="J5" s="40">
        <v>232000000</v>
      </c>
      <c r="K5" s="40">
        <v>232000000</v>
      </c>
    </row>
    <row r="6" spans="1:11" ht="12.75">
      <c r="A6" s="263" t="s">
        <v>250</v>
      </c>
      <c r="B6" s="264"/>
      <c r="C6" s="264"/>
      <c r="D6" s="264"/>
      <c r="E6" s="264"/>
      <c r="F6" s="264"/>
      <c r="G6" s="264"/>
      <c r="H6" s="264"/>
      <c r="I6" s="39">
        <v>2</v>
      </c>
      <c r="J6" s="41">
        <v>-22705397</v>
      </c>
      <c r="K6" s="41">
        <v>-23237552</v>
      </c>
    </row>
    <row r="7" spans="1:11" ht="12.75">
      <c r="A7" s="263" t="s">
        <v>251</v>
      </c>
      <c r="B7" s="264"/>
      <c r="C7" s="264"/>
      <c r="D7" s="264"/>
      <c r="E7" s="264"/>
      <c r="F7" s="264"/>
      <c r="G7" s="264"/>
      <c r="H7" s="264"/>
      <c r="I7" s="39">
        <v>3</v>
      </c>
      <c r="J7" s="41">
        <v>43455426</v>
      </c>
      <c r="K7" s="41">
        <v>44525939</v>
      </c>
    </row>
    <row r="8" spans="1:11" ht="12.75">
      <c r="A8" s="263" t="s">
        <v>252</v>
      </c>
      <c r="B8" s="264"/>
      <c r="C8" s="264"/>
      <c r="D8" s="264"/>
      <c r="E8" s="264"/>
      <c r="F8" s="264"/>
      <c r="G8" s="264"/>
      <c r="H8" s="264"/>
      <c r="I8" s="39">
        <v>4</v>
      </c>
      <c r="J8" s="41">
        <v>240656527</v>
      </c>
      <c r="K8" s="41">
        <v>245571295</v>
      </c>
    </row>
    <row r="9" spans="1:11" ht="12.75">
      <c r="A9" s="263" t="s">
        <v>253</v>
      </c>
      <c r="B9" s="264"/>
      <c r="C9" s="264"/>
      <c r="D9" s="264"/>
      <c r="E9" s="264"/>
      <c r="F9" s="264"/>
      <c r="G9" s="264"/>
      <c r="H9" s="264"/>
      <c r="I9" s="39">
        <v>5</v>
      </c>
      <c r="J9" s="41">
        <v>5173440</v>
      </c>
      <c r="K9" s="41">
        <v>174770</v>
      </c>
    </row>
    <row r="10" spans="1:11" ht="12.75">
      <c r="A10" s="263" t="s">
        <v>254</v>
      </c>
      <c r="B10" s="264"/>
      <c r="C10" s="264"/>
      <c r="D10" s="264"/>
      <c r="E10" s="264"/>
      <c r="F10" s="264"/>
      <c r="G10" s="264"/>
      <c r="H10" s="264"/>
      <c r="I10" s="39">
        <v>6</v>
      </c>
      <c r="J10" s="41"/>
      <c r="K10" s="41"/>
    </row>
    <row r="11" spans="1:11" ht="12.75">
      <c r="A11" s="263" t="s">
        <v>255</v>
      </c>
      <c r="B11" s="264"/>
      <c r="C11" s="264"/>
      <c r="D11" s="264"/>
      <c r="E11" s="264"/>
      <c r="F11" s="264"/>
      <c r="G11" s="264"/>
      <c r="H11" s="264"/>
      <c r="I11" s="39">
        <v>7</v>
      </c>
      <c r="J11" s="41"/>
      <c r="K11" s="41"/>
    </row>
    <row r="12" spans="1:11" ht="12.75">
      <c r="A12" s="263" t="s">
        <v>256</v>
      </c>
      <c r="B12" s="264"/>
      <c r="C12" s="264"/>
      <c r="D12" s="264"/>
      <c r="E12" s="264"/>
      <c r="F12" s="264"/>
      <c r="G12" s="264"/>
      <c r="H12" s="264"/>
      <c r="I12" s="39">
        <v>8</v>
      </c>
      <c r="J12" s="41">
        <v>-1309440</v>
      </c>
      <c r="K12" s="41">
        <v>-1309440</v>
      </c>
    </row>
    <row r="13" spans="1:11" ht="12.75">
      <c r="A13" s="263" t="s">
        <v>257</v>
      </c>
      <c r="B13" s="264"/>
      <c r="C13" s="264"/>
      <c r="D13" s="264"/>
      <c r="E13" s="264"/>
      <c r="F13" s="264"/>
      <c r="G13" s="264"/>
      <c r="H13" s="264"/>
      <c r="I13" s="39">
        <v>9</v>
      </c>
      <c r="J13" s="41">
        <v>-59450449</v>
      </c>
      <c r="K13" s="41">
        <v>-47369977</v>
      </c>
    </row>
    <row r="14" spans="1:11" ht="12.75">
      <c r="A14" s="265" t="s">
        <v>258</v>
      </c>
      <c r="B14" s="266"/>
      <c r="C14" s="266"/>
      <c r="D14" s="266"/>
      <c r="E14" s="266"/>
      <c r="F14" s="266"/>
      <c r="G14" s="266"/>
      <c r="H14" s="266"/>
      <c r="I14" s="39">
        <v>10</v>
      </c>
      <c r="J14" s="116">
        <f>SUM(J5:J13)</f>
        <v>437820107</v>
      </c>
      <c r="K14" s="116">
        <f>SUM(K5:K13)</f>
        <v>450355035</v>
      </c>
    </row>
    <row r="15" spans="1:11" ht="12.75">
      <c r="A15" s="263" t="s">
        <v>259</v>
      </c>
      <c r="B15" s="264"/>
      <c r="C15" s="264"/>
      <c r="D15" s="264"/>
      <c r="E15" s="264"/>
      <c r="F15" s="264"/>
      <c r="G15" s="264"/>
      <c r="H15" s="264"/>
      <c r="I15" s="39">
        <v>11</v>
      </c>
      <c r="J15" s="41">
        <v>90275952</v>
      </c>
      <c r="K15" s="41">
        <v>12080471</v>
      </c>
    </row>
    <row r="16" spans="1:11" ht="12.75">
      <c r="A16" s="263" t="s">
        <v>260</v>
      </c>
      <c r="B16" s="264"/>
      <c r="C16" s="264"/>
      <c r="D16" s="264"/>
      <c r="E16" s="264"/>
      <c r="F16" s="264"/>
      <c r="G16" s="264"/>
      <c r="H16" s="264"/>
      <c r="I16" s="39">
        <v>12</v>
      </c>
      <c r="J16" s="41"/>
      <c r="K16" s="41"/>
    </row>
    <row r="17" spans="1:11" ht="12.75">
      <c r="A17" s="263" t="s">
        <v>261</v>
      </c>
      <c r="B17" s="264"/>
      <c r="C17" s="264"/>
      <c r="D17" s="264"/>
      <c r="E17" s="264"/>
      <c r="F17" s="264"/>
      <c r="G17" s="264"/>
      <c r="H17" s="264"/>
      <c r="I17" s="39">
        <v>13</v>
      </c>
      <c r="J17" s="41"/>
      <c r="K17" s="41"/>
    </row>
    <row r="18" spans="1:11" ht="12.75">
      <c r="A18" s="263" t="s">
        <v>262</v>
      </c>
      <c r="B18" s="264"/>
      <c r="C18" s="264"/>
      <c r="D18" s="264"/>
      <c r="E18" s="264"/>
      <c r="F18" s="264"/>
      <c r="G18" s="264"/>
      <c r="H18" s="264"/>
      <c r="I18" s="39">
        <v>14</v>
      </c>
      <c r="J18" s="41"/>
      <c r="K18" s="41"/>
    </row>
    <row r="19" spans="1:11" ht="12.75">
      <c r="A19" s="263" t="s">
        <v>263</v>
      </c>
      <c r="B19" s="264"/>
      <c r="C19" s="264"/>
      <c r="D19" s="264"/>
      <c r="E19" s="264"/>
      <c r="F19" s="264"/>
      <c r="G19" s="264"/>
      <c r="H19" s="264"/>
      <c r="I19" s="39">
        <v>15</v>
      </c>
      <c r="J19" s="41"/>
      <c r="K19" s="41"/>
    </row>
    <row r="20" spans="1:11" ht="12.75">
      <c r="A20" s="263" t="s">
        <v>264</v>
      </c>
      <c r="B20" s="264"/>
      <c r="C20" s="264"/>
      <c r="D20" s="264"/>
      <c r="E20" s="264"/>
      <c r="F20" s="264"/>
      <c r="G20" s="264"/>
      <c r="H20" s="264"/>
      <c r="I20" s="39">
        <v>16</v>
      </c>
      <c r="J20" s="41">
        <v>131658478</v>
      </c>
      <c r="K20" s="41">
        <v>454457</v>
      </c>
    </row>
    <row r="21" spans="1:11" ht="12.75">
      <c r="A21" s="265" t="s">
        <v>265</v>
      </c>
      <c r="B21" s="266"/>
      <c r="C21" s="266"/>
      <c r="D21" s="266"/>
      <c r="E21" s="266"/>
      <c r="F21" s="266"/>
      <c r="G21" s="266"/>
      <c r="H21" s="266"/>
      <c r="I21" s="39">
        <v>17</v>
      </c>
      <c r="J21" s="120">
        <f>SUM(J15:J20)</f>
        <v>221934430</v>
      </c>
      <c r="K21" s="120">
        <f>SUM(K15:K20)</f>
        <v>12534928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5" t="s">
        <v>266</v>
      </c>
      <c r="B23" s="256"/>
      <c r="C23" s="256"/>
      <c r="D23" s="256"/>
      <c r="E23" s="256"/>
      <c r="F23" s="256"/>
      <c r="G23" s="256"/>
      <c r="H23" s="256"/>
      <c r="I23" s="42">
        <v>18</v>
      </c>
      <c r="J23" s="40"/>
      <c r="K23" s="40"/>
    </row>
    <row r="24" spans="1:11" ht="17.25" customHeight="1">
      <c r="A24" s="257" t="s">
        <v>267</v>
      </c>
      <c r="B24" s="258"/>
      <c r="C24" s="258"/>
      <c r="D24" s="258"/>
      <c r="E24" s="258"/>
      <c r="F24" s="258"/>
      <c r="G24" s="258"/>
      <c r="H24" s="258"/>
      <c r="I24" s="43">
        <v>19</v>
      </c>
      <c r="J24" s="67"/>
      <c r="K24" s="67"/>
    </row>
    <row r="25" spans="1:11" ht="30" customHeight="1">
      <c r="A25" s="259" t="s">
        <v>268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 Grubić</cp:lastModifiedBy>
  <cp:lastPrinted>2018-10-25T11:27:22Z</cp:lastPrinted>
  <dcterms:created xsi:type="dcterms:W3CDTF">2008-10-17T11:51:54Z</dcterms:created>
  <dcterms:modified xsi:type="dcterms:W3CDTF">2018-10-31T14:42:52Z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